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<sst xmlns="http://schemas.openxmlformats.org/spreadsheetml/2006/main" count="6316" uniqueCount="2914">
  <si>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</si>
  <si>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</si>
  <si>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</si>
  <si>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</si>
  <si>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</si>
  <si>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</si>
  <si>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</si>
  <si>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</si>
  <si>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</si>
  <si>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</si>
  <si>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</si>
  <si>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</si>
  <si>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</si>
  <si>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</si>
  <si>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</si>
  <si>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</si>
  <si>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</si>
  <si>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</si>
  <si>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</si>
  <si>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</si>
  <si>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</si>
  <si>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</si>
  <si>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</si>
  <si>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</si>
  <si>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</si>
  <si>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</si>
  <si>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</si>
  <si>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</si>
  <si>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</si>
  <si>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</si>
  <si>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</si>
  <si>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</si>
  <si>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</si>
  <si>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</si>
  <si>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</si>
  <si>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</si>
  <si>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</si>
  <si>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</si>
  <si>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</si>
  <si>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</si>
  <si>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</si>
  <si>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</si>
  <si>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</si>
  <si>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</si>
  <si>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</si>
  <si>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</si>
  <si>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</si>
  <si>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</si>
  <si>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</si>
  <si>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</si>
  <si>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</si>
  <si>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</si>
  <si>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</si>
  <si>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</si>
  <si>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</si>
  <si>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</si>
  <si>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</si>
  <si>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</si>
  <si>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</si>
  <si>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</si>
  <si>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</si>
  <si>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</si>
  <si>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</si>
  <si>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</si>
  <si>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</si>
  <si>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</si>
  <si>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</si>
  <si>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</si>
  <si>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</si>
  <si>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</si>
  <si>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</si>
  <si>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</si>
  <si>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</si>
  <si>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</si>
  <si>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</si>
  <si>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</si>
  <si>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</si>
  <si>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</si>
  <si>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</si>
  <si>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</si>
  <si>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</si>
  <si>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</si>
  <si>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</si>
  <si>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</si>
  <si>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</si>
  <si>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</si>
  <si>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</si>
  <si>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</si>
  <si>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</si>
  <si>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</si>
  <si>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</si>
  <si>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</si>
  <si>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</si>
  <si>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</si>
  <si>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</si>
  <si>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</si>
  <si>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</si>
  <si>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</si>
  <si>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</si>
  <si>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</si>
  <si>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</si>
  <si>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</si>
  <si>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</si>
  <si>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</si>
  <si>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</si>
  <si>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</si>
  <si>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</si>
  <si>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</si>
  <si>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</si>
  <si>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</si>
  <si>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</si>
  <si>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</si>
  <si>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</si>
  <si>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</si>
  <si>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</si>
  <si>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</si>
  <si>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</si>
  <si>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</si>
  <si>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</si>
  <si>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</si>
  <si>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</si>
  <si>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</si>
  <si>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</si>
  <si>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</si>
  <si>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</si>
  <si>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</si>
  <si>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</si>
  <si>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</si>
  <si>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</si>
  <si>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</si>
  <si>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</si>
  <si>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</si>
  <si>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</si>
  <si>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</si>
  <si>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</si>
  <si>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</si>
  <si>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</si>
  <si>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</si>
  <si>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</si>
  <si>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</si>
  <si>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</si>
  <si>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</si>
  <si>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</si>
  <si>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</si>
  <si>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</si>
  <si>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</si>
  <si>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</si>
  <si>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</si>
  <si>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</si>
  <si>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</si>
  <si>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</si>
  <si>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</si>
  <si>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</si>
  <si>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</si>
  <si>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</si>
  <si>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</si>
  <si>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</si>
  <si>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</si>
  <si>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</si>
  <si>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</si>
  <si>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</si>
  <si>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</si>
  <si>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</si>
  <si>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</si>
  <si>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</si>
  <si>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</si>
  <si>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</si>
  <si>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</si>
  <si>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</si>
  <si>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</si>
  <si>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</si>
  <si>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</si>
  <si>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</si>
  <si>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</si>
  <si>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</si>
  <si>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</si>
  <si>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</si>
  <si>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</si>
  <si>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</si>
  <si>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</si>
  <si>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</si>
  <si>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</si>
  <si>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</si>
  <si>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</si>
  <si>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</si>
  <si>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</si>
  <si>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</si>
  <si>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</si>
  <si>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</si>
  <si>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</si>
  <si>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</si>
  <si>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</si>
  <si>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</si>
  <si>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</si>
  <si>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</si>
  <si>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</si>
  <si>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</si>
  <si>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</si>
  <si>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</si>
  <si>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</si>
  <si>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</si>
  <si>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</si>
  <si>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</si>
  <si>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</si>
  <si>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</si>
  <si>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</si>
  <si>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</si>
  <si>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</si>
  <si>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</si>
  <si>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</si>
  <si>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</si>
  <si>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</si>
  <si>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</si>
  <si>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</si>
  <si>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</si>
  <si>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</si>
  <si>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</si>
  <si>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</si>
  <si>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</si>
  <si>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</si>
  <si>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</si>
  <si>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</si>
  <si>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</si>
  <si>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</si>
  <si>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</si>
  <si>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</si>
  <si>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</si>
  <si>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</si>
  <si>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</si>
  <si>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</si>
  <si>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</si>
  <si>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</si>
  <si>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</si>
  <si>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</si>
  <si>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</si>
  <si>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</si>
  <si>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</si>
  <si>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</si>
  <si>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</si>
  <si>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</si>
  <si>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</si>
  <si>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</si>
  <si>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</si>
  <si>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</si>
  <si>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</si>
  <si>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</si>
  <si>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</si>
  <si>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</si>
  <si>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</si>
  <si>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</si>
  <si>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</si>
  <si>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</si>
  <si>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</si>
  <si>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</si>
  <si>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</si>
  <si>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</si>
  <si>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</si>
  <si>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</si>
  <si>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</si>
  <si>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</si>
  <si>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</si>
  <si>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</si>
  <si>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</si>
  <si>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</si>
  <si>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</si>
  <si>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</si>
  <si>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</si>
  <si>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</si>
  <si>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</si>
  <si>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</si>
  <si>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</si>
  <si>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</si>
  <si>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</si>
  <si>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</si>
  <si>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</si>
  <si>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</si>
  <si>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</si>
  <si>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</si>
  <si>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</si>
  <si>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</si>
  <si>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</si>
  <si>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</si>
  <si>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</si>
  <si>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</si>
  <si>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</si>
  <si>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</si>
  <si>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</si>
  <si>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</si>
  <si>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</si>
  <si>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</si>
  <si>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</si>
  <si>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</si>
  <si>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</si>
  <si>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</si>
  <si>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</si>
  <si>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</si>
  <si>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</si>
  <si>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</si>
  <si>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</si>
  <si>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</si>
  <si>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</si>
  <si>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</si>
  <si>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</si>
  <si>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</si>
  <si>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</si>
  <si>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</si>
  <si>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</si>
  <si>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</si>
  <si>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</si>
  <si>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</si>
  <si>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</si>
  <si>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</si>
  <si>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</si>
  <si>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</si>
  <si>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</si>
  <si>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</si>
  <si>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</si>
  <si>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</si>
  <si>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</si>
  <si>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</si>
  <si>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</si>
  <si>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</si>
  <si>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</si>
  <si>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</si>
  <si>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</si>
  <si>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</si>
  <si>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</si>
  <si>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</si>
  <si>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</si>
  <si>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</si>
  <si>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</si>
  <si>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</si>
  <si>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</si>
  <si>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</si>
  <si>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</si>
  <si>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</si>
  <si>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</si>
  <si>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</si>
  <si>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</si>
  <si>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</si>
  <si>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</si>
  <si>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</si>
  <si>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</si>
  <si>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</si>
  <si>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</si>
  <si>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</si>
  <si>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</si>
  <si>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</si>
  <si>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</si>
  <si>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</si>
  <si>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</si>
  <si>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</si>
  <si>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</si>
  <si>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</si>
  <si>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</si>
  <si>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</si>
  <si>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</si>
  <si>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</si>
  <si>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</si>
  <si>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</si>
  <si>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</si>
  <si>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</si>
  <si>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</si>
  <si>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</si>
  <si>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</si>
  <si>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</si>
  <si>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</si>
  <si>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</si>
  <si>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</si>
  <si>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</si>
  <si>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</si>
  <si>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</si>
  <si>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</si>
  <si>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</si>
  <si>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</si>
  <si>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</si>
  <si>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</si>
  <si>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</si>
  <si>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</si>
  <si>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</si>
  <si>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</si>
  <si>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</si>
  <si>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</si>
  <si>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</si>
  <si>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</si>
  <si>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</si>
  <si>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</si>
  <si>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</si>
  <si>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</si>
  <si>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</si>
  <si>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</si>
  <si>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</si>
  <si>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</si>
  <si>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</si>
  <si>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</si>
  <si>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</si>
  <si>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</si>
  <si>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</si>
  <si>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</si>
  <si>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</si>
  <si>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</si>
  <si>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</si>
  <si>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</si>
  <si>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</si>
  <si>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</si>
  <si>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</si>
  <si>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</si>
  <si>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</si>
  <si>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</si>
  <si>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</si>
  <si>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</si>
  <si>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</si>
  <si>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</si>
  <si>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</si>
  <si>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</si>
  <si>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</si>
  <si>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</si>
  <si>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</si>
  <si>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</si>
  <si>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</si>
  <si>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</si>
  <si>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</si>
  <si>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</si>
  <si>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</si>
  <si>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</si>
  <si>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</si>
  <si>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</si>
  <si>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</si>
  <si>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</si>
  <si>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</si>
  <si>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</si>
  <si>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</si>
  <si>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</si>
  <si>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</si>
  <si>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</si>
  <si>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</si>
  <si>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</si>
  <si>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</si>
  <si>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</si>
  <si>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</si>
  <si>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</si>
  <si>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</si>
  <si>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</si>
  <si>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</si>
  <si>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</si>
  <si>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</si>
  <si>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</si>
  <si>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</si>
  <si>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</si>
  <si>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</si>
  <si>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</si>
  <si>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</si>
  <si>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</si>
  <si>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</si>
  <si>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</si>
  <si>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</si>
  <si>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</si>
  <si>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</si>
  <si>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</si>
  <si>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</si>
  <si>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</si>
  <si>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</si>
  <si>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</si>
  <si>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</si>
  <si>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</si>
  <si>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</si>
  <si>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</si>
  <si>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</si>
  <si>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</si>
  <si>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</si>
  <si>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</si>
  <si>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</si>
  <si>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</si>
  <si>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</si>
  <si>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</si>
  <si>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</si>
  <si>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</si>
  <si>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</si>
  <si>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</si>
  <si>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</si>
  <si>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</si>
  <si>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</si>
  <si>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</si>
  <si>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</si>
  <si>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</si>
  <si>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</si>
  <si>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</si>
  <si>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</si>
  <si>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</si>
  <si>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</si>
  <si>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</si>
  <si>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</si>
  <si>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</si>
  <si>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</si>
  <si>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</si>
  <si>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</si>
  <si>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</si>
  <si>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</si>
  <si>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</si>
  <si>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</si>
  <si>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</si>
  <si>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</si>
  <si>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</si>
  <si>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</si>
  <si>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</si>
  <si>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</si>
  <si>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</si>
  <si>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</si>
  <si>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</si>
  <si>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</si>
  <si>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</si>
  <si>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</si>
  <si>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</si>
  <si>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</si>
  <si>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</si>
  <si>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</si>
  <si>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</si>
  <si>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</si>
  <si>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</si>
  <si>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</si>
  <si>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</si>
  <si>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</si>
  <si>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</si>
  <si>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</si>
  <si>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</si>
  <si>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</si>
  <si>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</si>
  <si>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</si>
  <si>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</si>
  <si>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</si>
  <si>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</si>
  <si>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</si>
  <si>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</si>
  <si>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</si>
  <si>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</si>
  <si>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</si>
  <si>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</si>
  <si>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</si>
  <si>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</si>
  <si>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</si>
  <si>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</si>
  <si>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</si>
  <si>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</si>
  <si>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</si>
  <si>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</si>
  <si>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</si>
  <si>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</si>
  <si>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</si>
  <si>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</si>
  <si>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</si>
  <si>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</si>
  <si>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</si>
  <si>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</si>
  <si>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</si>
  <si>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</si>
  <si>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</si>
  <si>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</si>
  <si>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</si>
  <si>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</si>
  <si>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</si>
  <si>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</si>
  <si>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</si>
  <si>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</si>
  <si>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</si>
  <si>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</si>
  <si>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</si>
  <si>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</si>
  <si>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</si>
  <si>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</si>
  <si>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</si>
  <si>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</si>
  <si>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</si>
  <si>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</si>
  <si>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</si>
  <si>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</si>
  <si>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</si>
  <si>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</si>
  <si>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</si>
  <si>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</si>
  <si>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</si>
  <si>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</si>
  <si>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</si>
  <si>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</si>
  <si>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</si>
  <si>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</si>
  <si>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</si>
  <si>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</si>
  <si>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</si>
  <si>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</si>
  <si>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</si>
  <si>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</si>
  <si>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</si>
  <si>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</si>
  <si>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</si>
  <si>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</si>
  <si>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</si>
  <si>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</si>
  <si>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</si>
  <si>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</si>
  <si>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</si>
  <si>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</si>
  <si>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</si>
  <si>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</si>
  <si>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</si>
  <si>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</si>
  <si>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</si>
  <si>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</si>
  <si>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</si>
  <si>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</si>
  <si>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</si>
  <si>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</si>
  <si>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</si>
  <si>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</si>
  <si>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</si>
  <si>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</si>
  <si>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</si>
  <si>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</si>
  <si>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</si>
  <si>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</si>
  <si>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</si>
  <si>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</si>
  <si>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</si>
  <si>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</si>
  <si>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</si>
  <si>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</si>
  <si>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</si>
  <si>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</si>
  <si>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</si>
  <si>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</si>
  <si>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</si>
  <si>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</si>
  <si>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</si>
  <si>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</si>
  <si>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</si>
  <si>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</si>
  <si>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</si>
  <si>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</si>
  <si>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</si>
  <si>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</si>
  <si>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</si>
  <si>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</si>
  <si>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</si>
  <si>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</si>
  <si>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</si>
  <si>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</si>
  <si>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</si>
  <si>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</si>
  <si>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</si>
  <si>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</si>
  <si>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</si>
  <si>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</si>
  <si>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</si>
  <si>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</si>
  <si>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</si>
  <si>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</si>
  <si>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</si>
  <si>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</si>
  <si>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</si>
  <si>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</si>
  <si>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</si>
  <si>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</si>
  <si>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</si>
  <si>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</si>
  <si>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</si>
  <si>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</si>
  <si>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</si>
  <si>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</si>
  <si>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</si>
  <si>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</si>
  <si>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</si>
  <si>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</si>
  <si>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</si>
  <si>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</si>
  <si>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</si>
  <si>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</si>
  <si>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</si>
  <si>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</si>
  <si>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</si>
  <si>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</si>
  <si>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</si>
  <si>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</si>
  <si>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</si>
  <si>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</si>
  <si>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</si>
  <si>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</si>
  <si>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</si>
  <si>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</si>
  <si>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</si>
  <si>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</si>
  <si>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</si>
  <si>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</si>
  <si>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</si>
  <si>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</si>
  <si>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</si>
  <si>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</si>
  <si>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</si>
  <si>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</si>
  <si>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</si>
  <si>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</si>
  <si>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</si>
  <si>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</si>
  <si>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</si>
  <si>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</si>
  <si>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</si>
  <si>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</si>
  <si>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</si>
  <si>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</si>
  <si>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</si>
  <si>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</si>
  <si>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</si>
  <si>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</si>
  <si>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</si>
  <si>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</si>
  <si>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</si>
  <si>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</si>
  <si>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</si>
  <si>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</si>
  <si>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</si>
  <si>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</si>
  <si>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</si>
  <si>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</si>
  <si>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</si>
  <si>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</si>
  <si>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</si>
  <si>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</si>
  <si>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</si>
  <si>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</si>
  <si>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</si>
  <si>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</si>
  <si>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</si>
  <si>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</si>
  <si>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</si>
  <si>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</si>
  <si>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</si>
  <si>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</si>
  <si>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</si>
  <si>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</si>
  <si>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</si>
  <si>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</si>
  <si>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</si>
  <si>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</si>
  <si>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</si>
  <si>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</si>
  <si>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</si>
  <si>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</si>
  <si>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</si>
  <si>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</si>
  <si>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</si>
  <si>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</si>
  <si>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</si>
  <si>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</si>
  <si>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</si>
  <si>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</si>
  <si>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</si>
  <si>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</si>
  <si>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</si>
  <si>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</si>
  <si>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</si>
  <si>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</si>
  <si>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</si>
  <si>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</si>
  <si>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</si>
  <si>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</si>
  <si>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</si>
  <si>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</si>
  <si>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</si>
  <si>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</si>
  <si>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</si>
  <si>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</si>
  <si>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</si>
  <si>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</si>
  <si>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</si>
  <si>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</si>
  <si>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</si>
  <si>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</si>
  <si>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</si>
  <si>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</si>
  <si>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</si>
  <si>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</si>
  <si>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</si>
  <si>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</si>
  <si>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</si>
  <si>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</si>
  <si>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</si>
  <si>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</si>
  <si>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</si>
  <si>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</si>
  <si>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</si>
  <si>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</si>
  <si>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</si>
  <si>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</si>
  <si>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</si>
  <si>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</si>
  <si>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</si>
  <si>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</si>
  <si>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</si>
  <si>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</si>
  <si>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</si>
  <si>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</si>
  <si>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</si>
  <si>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</si>
  <si>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</si>
  <si>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</si>
  <si>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</si>
  <si>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</si>
  <si>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</si>
  <si>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</si>
  <si>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</si>
  <si>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</si>
  <si>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</si>
  <si>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</si>
  <si>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</si>
  <si>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</si>
  <si>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</si>
  <si>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</si>
  <si>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</si>
  <si>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</si>
  <si>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</si>
  <si>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</si>
  <si>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</si>
  <si>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</si>
  <si>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</si>
  <si>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</si>
  <si>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</si>
  <si>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</si>
  <si>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</si>
  <si>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</si>
  <si>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</si>
  <si>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</si>
  <si>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</si>
  <si>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</si>
  <si>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</si>
  <si>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</si>
  <si>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</si>
  <si>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</si>
  <si>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</si>
  <si>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</si>
  <si>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</si>
  <si>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</si>
  <si>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</si>
  <si>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</si>
  <si>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</si>
  <si>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</si>
  <si>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</si>
  <si>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</si>
  <si>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</si>
  <si>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</si>
  <si>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</si>
  <si>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</si>
  <si>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</si>
  <si>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</si>
  <si>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</si>
  <si>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</si>
  <si>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</si>
  <si>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</si>
  <si>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</si>
  <si>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</si>
  <si>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</si>
  <si>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</si>
  <si>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</si>
  <si>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</si>
  <si>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</si>
  <si>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</si>
  <si>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</si>
  <si>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</si>
  <si>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</si>
  <si>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</si>
  <si>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</si>
  <si>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</si>
  <si>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</si>
  <si>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</si>
  <si>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</si>
  <si>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</si>
  <si>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</si>
  <si>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</si>
  <si>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</si>
  <si>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</si>
  <si>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</si>
  <si>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</si>
  <si>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</si>
  <si>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</si>
  <si>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</si>
  <si>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</si>
  <si>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</si>
  <si>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</si>
  <si>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</si>
  <si>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</si>
  <si>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</si>
  <si>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</si>
  <si>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</si>
  <si>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</si>
  <si>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</si>
  <si>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</si>
  <si>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</si>
  <si>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</si>
  <si>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</si>
  <si>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</si>
  <si>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</si>
  <si>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</si>
  <si>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</si>
  <si>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</si>
  <si>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</si>
  <si>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</si>
  <si>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</si>
  <si>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</si>
  <si>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</si>
  <si>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</si>
  <si>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</si>
  <si>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</si>
  <si>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</si>
  <si>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</si>
  <si>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</si>
  <si>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</si>
  <si>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</si>
  <si>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</si>
  <si>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</si>
  <si>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</si>
  <si>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</si>
  <si>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</si>
  <si>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</si>
  <si>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</si>
  <si>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</si>
  <si>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</si>
  <si>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</si>
  <si>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</si>
  <si>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</si>
  <si>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</si>
  <si>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</si>
  <si>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</si>
  <si>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</si>
  <si>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</si>
  <si>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</si>
  <si>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</si>
  <si>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</si>
  <si>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</si>
  <si>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</si>
  <si>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</si>
  <si>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</si>
  <si>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</si>
  <si>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</si>
  <si>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</si>
  <si>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</si>
  <si>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</si>
  <si>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</si>
  <si>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</si>
  <si>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</si>
  <si>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</si>
  <si>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</si>
  <si>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</si>
  <si>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</si>
  <si>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</si>
  <si>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</si>
  <si>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</si>
  <si>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</si>
  <si>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</si>
  <si>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</si>
  <si>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</si>
  <si>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</si>
  <si>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</si>
  <si>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</si>
  <si>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</si>
  <si>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</si>
  <si>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</si>
  <si>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</si>
  <si>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</si>
  <si>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</si>
  <si>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</si>
  <si>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</si>
  <si>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</si>
  <si>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</si>
  <si>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</si>
  <si>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</si>
  <si>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</si>
  <si>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</si>
  <si>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</si>
  <si>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</si>
  <si>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</si>
  <si>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</si>
  <si>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</si>
  <si>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</si>
  <si>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</si>
  <si>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</si>
  <si>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</si>
  <si>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</si>
  <si>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</si>
  <si>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</si>
  <si>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</si>
  <si>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</si>
  <si>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</si>
  <si>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</si>
  <si>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</si>
  <si>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</si>
  <si>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</si>
  <si>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</si>
  <si>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</si>
  <si>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</si>
  <si>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</si>
  <si>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</si>
  <si>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</si>
  <si>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</si>
  <si>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</si>
  <si>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</si>
  <si>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</si>
  <si>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</si>
  <si>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</si>
  <si>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</si>
  <si>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</si>
  <si>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</si>
  <si>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</si>
  <si>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</si>
  <si>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</si>
  <si>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</si>
  <si>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</si>
  <si>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</si>
  <si>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</si>
  <si>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</si>
  <si>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</si>
  <si>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</si>
  <si>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</si>
  <si>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</si>
  <si>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</si>
  <si>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</si>
  <si>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</si>
  <si>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</si>
  <si>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</si>
  <si>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</si>
  <si>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</si>
  <si>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</si>
  <si>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</si>
  <si>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</si>
  <si>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</si>
  <si>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</si>
  <si>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</si>
  <si>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</si>
  <si>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</si>
  <si>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</si>
  <si>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</si>
  <si>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</si>
  <si>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</si>
  <si>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</si>
  <si>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</si>
  <si>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</si>
  <si>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</si>
  <si>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</si>
  <si>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</si>
  <si>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</si>
  <si>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</si>
  <si>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</si>
  <si>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</si>
  <si>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</si>
  <si>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</si>
  <si>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</si>
  <si>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</si>
  <si>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</si>
  <si>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</si>
  <si>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</si>
  <si>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</si>
  <si>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</si>
  <si>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</si>
  <si>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</si>
  <si>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</si>
  <si>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</si>
  <si>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</si>
  <si>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</si>
  <si>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</si>
  <si>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</si>
  <si>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</si>
  <si>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</si>
  <si>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</si>
  <si>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</si>
  <si>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</si>
  <si>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</si>
  <si>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</si>
  <si>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</si>
  <si>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</si>
  <si>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</si>
  <si>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</si>
  <si>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</si>
  <si>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</si>
  <si>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</si>
  <si>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</si>
  <si>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</si>
  <si>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</si>
  <si>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</si>
  <si>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</si>
  <si>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</si>
  <si>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</si>
  <si>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</si>
  <si>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</si>
  <si>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</si>
  <si>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</si>
  <si>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</si>
  <si>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</si>
  <si>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</si>
  <si>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</si>
  <si>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</si>
  <si>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</si>
  <si>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</si>
  <si>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</si>
  <si>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</si>
  <si>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</si>
  <si>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</si>
  <si>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</si>
  <si>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</si>
  <si>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</si>
  <si>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</si>
  <si>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</si>
  <si>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</si>
  <si>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</si>
  <si>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</si>
  <si>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</si>
  <si>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</si>
  <si>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</si>
  <si>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</si>
  <si>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</si>
  <si>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</si>
  <si>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</si>
  <si>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</si>
  <si>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</si>
  <si>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</si>
  <si>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</si>
  <si>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</si>
  <si>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</si>
  <si>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</si>
  <si>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</si>
  <si>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</si>
  <si>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</si>
  <si>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</si>
  <si>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</si>
  <si>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</si>
  <si>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</si>
  <si>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</si>
  <si>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</si>
  <si>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</si>
  <si>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</si>
  <si>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</si>
  <si>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</si>
  <si>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</si>
  <si>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</si>
  <si>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</si>
  <si>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</si>
  <si>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</si>
  <si>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</si>
  <si>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</si>
  <si>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</si>
  <si>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</si>
  <si>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</si>
  <si>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</si>
  <si>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</si>
  <si>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</si>
  <si>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</si>
  <si>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</si>
  <si>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</si>
  <si>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</si>
  <si>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</si>
  <si>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</si>
  <si>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</si>
  <si>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</si>
  <si>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</si>
  <si>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</si>
  <si>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</si>
  <si>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</si>
  <si>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</si>
  <si>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</si>
  <si>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</si>
  <si>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</si>
  <si>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</si>
  <si>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</si>
  <si>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</si>
  <si>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</si>
  <si>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</si>
  <si>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</si>
  <si>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</si>
  <si>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</si>
  <si>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</si>
  <si>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</si>
  <si>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</si>
  <si>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</si>
  <si>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</si>
  <si>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</si>
  <si>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</si>
  <si>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</si>
  <si>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</si>
  <si>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</si>
  <si>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</si>
  <si>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</si>
  <si>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</si>
  <si>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</si>
  <si>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</si>
  <si>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</si>
  <si>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</si>
  <si>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</si>
  <si>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</si>
  <si>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</si>
  <si>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</si>
  <si>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</si>
  <si>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</si>
  <si>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</si>
  <si>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</si>
  <si>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</si>
  <si>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</si>
  <si>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</si>
  <si>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</si>
  <si>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</si>
  <si>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</si>
  <si>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</si>
  <si>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</si>
  <si>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</si>
  <si>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</si>
  <si>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</si>
  <si>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</si>
  <si>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</si>
  <si>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</si>
  <si>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</si>
  <si>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</si>
  <si>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</si>
  <si>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</si>
  <si>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</si>
  <si>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</si>
  <si>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</si>
  <si>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</si>
  <si>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</si>
  <si>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</si>
  <si>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</si>
  <si>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</si>
  <si>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</si>
  <si>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</si>
  <si>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</si>
  <si>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</si>
  <si>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</si>
  <si>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</si>
  <si>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</si>
  <si>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</si>
  <si>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</si>
  <si>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</si>
  <si>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</si>
  <si>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</si>
  <si>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</si>
  <si>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</si>
  <si>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</si>
  <si>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</si>
  <si>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</si>
  <si>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</si>
  <si>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</si>
  <si>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</si>
  <si>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</si>
  <si>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</si>
  <si>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</si>
  <si>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</si>
  <si>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</si>
  <si>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</si>
  <si>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</si>
  <si>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</si>
  <si>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</si>
  <si>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</si>
  <si>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</si>
  <si>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</si>
  <si>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</si>
  <si>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</si>
  <si>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</si>
  <si>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</si>
  <si>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</si>
  <si>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</si>
  <si>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</si>
  <si>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</si>
  <si>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</si>
  <si>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</si>
  <si>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</si>
  <si>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</si>
  <si>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</si>
  <si>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</si>
  <si>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</si>
  <si>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</si>
  <si>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</si>
  <si>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</si>
  <si>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</si>
  <si>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</si>
  <si>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</si>
  <si>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</si>
  <si>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</si>
  <si>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</si>
  <si>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</si>
  <si>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</si>
  <si>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</si>
  <si>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</si>
  <si>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</si>
  <si>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</si>
  <si>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</si>
  <si>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</si>
  <si>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</si>
  <si>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</si>
  <si>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</si>
  <si>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</si>
  <si>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</si>
  <si>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</si>
  <si>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</si>
  <si>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</si>
  <si>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</si>
  <si>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</si>
  <si>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</si>
  <si>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</si>
  <si>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</si>
  <si>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</si>
  <si>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</si>
  <si>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</si>
  <si>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</si>
  <si>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</si>
  <si>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</si>
  <si>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</si>
  <si>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</si>
  <si>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</si>
  <si>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</si>
  <si>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</si>
  <si>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</si>
  <si>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</si>
  <si>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</si>
  <si>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</si>
  <si>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</si>
  <si>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</si>
  <si>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</si>
  <si>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</si>
  <si>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</si>
  <si>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</si>
  <si>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</si>
  <si>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</si>
  <si>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</si>
  <si>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</si>
  <si>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</si>
  <si>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</si>
  <si>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</si>
  <si>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</si>
  <si>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</si>
  <si>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</si>
  <si>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</si>
  <si>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</si>
  <si>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</si>
  <si>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</si>
  <si>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</si>
  <si>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</si>
  <si>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</si>
  <si>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</si>
  <si>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</si>
  <si>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</si>
  <si>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</si>
  <si>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</si>
  <si>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</si>
  <si>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</si>
  <si>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</si>
  <si>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</si>
  <si>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</si>
  <si>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</si>
  <si>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</si>
  <si>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</si>
  <si>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</si>
  <si>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</si>
  <si>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</si>
  <si>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</si>
  <si>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</si>
  <si>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</si>
  <si>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</si>
  <si>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</si>
  <si>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</si>
  <si>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</si>
  <si>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</si>
  <si>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</si>
  <si>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</si>
  <si>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</si>
  <si>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</si>
  <si>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</si>
  <si>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</si>
  <si>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</si>
  <si>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</si>
  <si>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</si>
  <si>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</si>
  <si>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</si>
  <si>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</si>
  <si>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</si>
  <si>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</si>
  <si>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</si>
  <si>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</si>
  <si>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</si>
  <si>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</si>
  <si>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</si>
  <si>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</si>
  <si>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</si>
  <si>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</si>
  <si>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</si>
  <si>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</si>
  <si>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</si>
  <si>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</si>
  <si>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</si>
  <si>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</si>
  <si>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</si>
  <si>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</si>
  <si>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</si>
  <si>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</si>
  <si>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</si>
  <si>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</si>
  <si>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</si>
  <si>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</si>
  <si>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</si>
  <si>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</si>
  <si>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</si>
  <si>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</si>
  <si>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</si>
  <si>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</si>
  <si>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</si>
  <si>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</si>
  <si>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</si>
  <si>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</si>
  <si>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</si>
  <si>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</si>
  <si>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</si>
  <si>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</si>
  <si>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</si>
  <si>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</si>
  <si>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</si>
  <si>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</si>
  <si>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</si>
  <si>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</si>
  <si>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</si>
  <si>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</si>
  <si>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</si>
  <si>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</si>
  <si>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</si>
  <si>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</si>
  <si>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</si>
  <si>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</si>
  <si>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</si>
  <si>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</si>
  <si>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</si>
  <si>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</si>
  <si>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</si>
  <si>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</si>
  <si>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</si>
  <si>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</si>
  <si>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</si>
  <si>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</si>
  <si>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</si>
  <si>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</si>
  <si>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</si>
  <si>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</si>
  <si>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</si>
  <si>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</si>
  <si>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</si>
  <si>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</si>
  <si>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</si>
  <si>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</si>
  <si>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</si>
  <si>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</si>
  <si>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</si>
  <si>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</si>
  <si>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</si>
  <si>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</si>
  <si>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</si>
  <si>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</si>
  <si>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</si>
  <si>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</si>
  <si>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</si>
  <si>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</si>
  <si>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</si>
  <si>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</si>
  <si>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</si>
  <si>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</si>
  <si>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</si>
  <si>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</si>
  <si>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</si>
  <si>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</si>
  <si>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</si>
  <si>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</si>
  <si>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</si>
  <si>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</si>
  <si>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</si>
  <si>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</si>
  <si>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</si>
  <si>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</si>
  <si>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</si>
  <si>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</si>
  <si>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</si>
  <si>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</si>
  <si>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</si>
  <si>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</si>
  <si>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</si>
  <si>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</si>
  <si>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</si>
  <si>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</si>
  <si>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</si>
  <si>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</si>
  <si>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</si>
  <si>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</si>
  <si>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</si>
  <si>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</si>
  <si>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</si>
  <si>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</si>
  <si>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</si>
  <si>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</si>
  <si>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</si>
  <si>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</si>
  <si>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</si>
  <si>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</si>
  <si>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</si>
  <si>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</si>
  <si>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</si>
  <si>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</si>
  <si>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</si>
  <si>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</si>
  <si>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</si>
  <si>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</si>
  <si>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</si>
  <si>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</si>
  <si>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</si>
  <si>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</si>
  <si>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</si>
  <si>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</si>
  <si>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</si>
  <si>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</si>
  <si>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</si>
  <si>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</si>
  <si>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</si>
  <si>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</si>
  <si>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</si>
  <si>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</si>
  <si>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</si>
  <si>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</si>
  <si>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</si>
  <si>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</si>
  <si>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</si>
  <si>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</si>
  <si>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</si>
  <si>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</si>
  <si>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</si>
  <si>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</si>
  <si>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</si>
  <si>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</si>
  <si>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</si>
  <si>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</si>
  <si>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</si>
  <si>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</si>
  <si>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</si>
  <si>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</si>
  <si>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</si>
  <si>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</si>
  <si>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</si>
  <si>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</si>
  <si>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</si>
  <si>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</si>
  <si>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</si>
  <si>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</si>
  <si>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</si>
  <si>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</si>
  <si>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</si>
  <si>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</si>
  <si>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</si>
  <si>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</si>
  <si>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</si>
  <si>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</si>
  <si>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</si>
  <si>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</si>
  <si>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</si>
  <si>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</si>
  <si>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</si>
  <si>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</si>
  <si>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</si>
  <si>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</si>
  <si>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</si>
  <si>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</si>
  <si>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</si>
  <si>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</si>
  <si>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</si>
  <si>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</si>
  <si>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</si>
  <si>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</si>
  <si>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</si>
  <si>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</si>
  <si>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</si>
  <si>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</si>
  <si>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</si>
  <si>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</si>
  <si>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</si>
  <si>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</si>
  <si>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</si>
  <si>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</si>
  <si>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</si>
  <si>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</si>
  <si>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</si>
  <si>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</si>
  <si>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</si>
  <si>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</si>
  <si>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</si>
  <si>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</si>
  <si>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</si>
  <si>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</si>
  <si>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</si>
  <si>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</si>
  <si>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</si>
  <si>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</si>
  <si>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</si>
  <si>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</si>
  <si>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</si>
  <si>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</si>
  <si>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</si>
  <si>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</si>
  <si>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</si>
  <si>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</si>
  <si>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</si>
  <si>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</si>
  <si>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</si>
  <si>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</si>
  <si>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</si>
  <si>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</si>
  <si>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</si>
  <si>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</si>
  <si>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</si>
  <si>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</si>
  <si>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</si>
  <si>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</si>
  <si>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</si>
  <si>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</si>
  <si>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</si>
  <si>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</si>
  <si>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</si>
  <si>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</si>
  <si>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</si>
  <si>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</si>
  <si>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</si>
  <si>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</si>
  <si>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</si>
  <si>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</si>
  <si>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</si>
  <si>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</si>
  <si>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</si>
  <si>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</si>
  <si>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</si>
  <si>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</si>
  <si>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</si>
  <si>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</si>
  <si>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</si>
  <si>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</si>
  <si>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</si>
  <si>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</si>
  <si>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</si>
  <si>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</si>
  <si>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</si>
  <si>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</si>
  <si>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</si>
  <si>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</si>
  <si>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</si>
  <si>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</si>
  <si>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</si>
  <si>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</si>
  <si>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</si>
  <si>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</si>
  <si>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</si>
  <si>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</si>
  <si>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</si>
  <si>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</si>
  <si>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</si>
  <si>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</si>
  <si>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</si>
  <si>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</si>
  <si>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</si>
  <si>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</si>
  <si>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</si>
  <si>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</si>
  <si>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</si>
  <si>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</si>
  <si>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</si>
  <si>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</si>
  <si>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</si>
  <si>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</si>
  <si>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</si>
  <si>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</si>
  <si>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</si>
  <si>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</si>
  <si>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</si>
  <si>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</si>
  <si>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</si>
  <si>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</si>
  <si>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</si>
  <si>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</si>
  <si>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</si>
  <si>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</si>
  <si>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</si>
  <si>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</si>
  <si>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</si>
  <si>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</si>
  <si>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</si>
  <si>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</si>
  <si>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</si>
  <si>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</si>
  <si>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</si>
  <si>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</si>
  <si>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</si>
  <si>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</si>
  <si>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</si>
  <si>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</si>
  <si>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</si>
  <si>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</si>
  <si>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</si>
  <si>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</si>
  <si>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</si>
  <si>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</si>
  <si>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</si>
  <si>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</si>
  <si>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</si>
  <si>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</si>
  <si>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</si>
  <si>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</si>
  <si>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</si>
  <si>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</si>
  <si>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</si>
  <si>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</si>
  <si>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</si>
  <si>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</si>
  <si>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</si>
  <si>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</si>
  <si>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</si>
  <si>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</si>
  <si>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</si>
  <si>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</si>
  <si>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</si>
  <si>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</si>
  <si>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</si>
  <si>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</si>
  <si>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</si>
  <si>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</si>
  <si>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</si>
  <si>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</si>
  <si>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</si>
  <si>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</si>
  <si>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</si>
  <si>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</si>
  <si>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</si>
  <si>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</si>
  <si>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</si>
  <si>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</si>
  <si>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</si>
  <si>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</si>
  <si>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</si>
  <si>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</si>
  <si>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</si>
  <si>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</si>
  <si>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</si>
  <si>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</si>
  <si>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</si>
  <si>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</si>
  <si>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</si>
  <si>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</si>
  <si>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</si>
  <si>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</si>
  <si>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</si>
  <si>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</si>
  <si>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</si>
  <si>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</si>
  <si>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</si>
  <si>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</si>
  <si>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</si>
  <si>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</si>
  <si>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</si>
  <si>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</si>
  <si>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</si>
  <si>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</si>
  <si>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</si>
  <si>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</si>
  <si>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</si>
  <si>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</si>
  <si>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</si>
  <si>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</si>
  <si>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</si>
  <si>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</si>
  <si>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</si>
  <si>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</si>
  <si>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</si>
  <si>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</si>
  <si>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</si>
  <si>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</si>
  <si>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</si>
  <si>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</si>
  <si>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</si>
  <si>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</si>
  <si>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</si>
  <si>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</si>
  <si>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</si>
  <si>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</si>
  <si>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</si>
  <si>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</si>
  <si>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</si>
  <si>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</si>
  <si>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</si>
  <si>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</si>
  <si>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</si>
  <si>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</si>
  <si>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</si>
  <si>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</si>
  <si>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</si>
  <si>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</si>
  <si>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</si>
  <si>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</si>
  <si>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</si>
  <si>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</si>
  <si>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</si>
  <si>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</si>
  <si>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</si>
  <si>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</si>
  <si>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</si>
  <si>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</si>
  <si>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</si>
  <si>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</si>
  <si>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</si>
  <si>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</si>
  <si>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</si>
  <si>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</si>
  <si>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</si>
  <si>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</si>
  <si>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</si>
  <si>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</si>
  <si>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</si>
  <si>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</si>
  <si>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</si>
  <si>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</si>
  <si>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</si>
  <si>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</si>
  <si>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</si>
  <si>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</si>
  <si>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</si>
  <si>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</si>
  <si>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</si>
  <si>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</si>
  <si>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</si>
  <si>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</si>
  <si>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</si>
  <si>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</si>
  <si>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</si>
  <si>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</si>
  <si>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</si>
  <si>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</si>
  <si>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</si>
  <si>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</si>
  <si>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</si>
  <si>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</si>
  <si>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</si>
  <si>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</si>
  <si>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</si>
  <si>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</si>
  <si>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</si>
  <si>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</si>
  <si>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</si>
  <si>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</si>
  <si>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</si>
  <si>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</si>
  <si>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</si>
  <si>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</si>
  <si>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</si>
  <si>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</si>
  <si>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</si>
  <si>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</si>
  <si>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</si>
  <si>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</si>
  <si>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</si>
  <si>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</si>
  <si>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</si>
  <si>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</si>
  <si>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</si>
  <si>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</si>
  <si>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</si>
  <si>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</si>
  <si>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</si>
  <si>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</si>
  <si>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</si>
  <si>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</si>
  <si>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</si>
  <si>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</si>
  <si>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</si>
  <si>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</si>
  <si>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</si>
  <si>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</si>
  <si>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</si>
  <si>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</si>
  <si>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</si>
  <si>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</si>
  <si>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</si>
  <si>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</si>
  <si>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</si>
  <si>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</si>
  <si>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</si>
  <si>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</si>
  <si>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</si>
  <si>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</si>
  <si>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</si>
  <si>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</si>
  <si>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</si>
  <si>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</si>
  <si>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</si>
  <si>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</si>
  <si>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</si>
  <si>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</si>
  <si>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</si>
  <si>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</si>
  <si>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</si>
  <si>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</si>
  <si>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</si>
  <si>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</si>
  <si>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</si>
  <si>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</si>
  <si>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</si>
  <si>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</si>
  <si>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</si>
  <si>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</si>
  <si>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</si>
  <si>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</si>
  <si>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</si>
  <si>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</si>
  <si>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</si>
  <si>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</si>
  <si>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</si>
  <si>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</si>
  <si>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</si>
  <si>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</si>
  <si>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</si>
  <si>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</si>
  <si>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</si>
  <si>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</si>
  <si>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</si>
  <si>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</si>
  <si>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</si>
  <si>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</si>
  <si>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</si>
  <si>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</si>
  <si>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</si>
  <si>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</si>
  <si>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</si>
  <si>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</si>
  <si>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</si>
  <si>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</si>
  <si>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</si>
  <si>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</si>
  <si>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</si>
  <si>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</si>
  <si>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</si>
  <si>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</si>
  <si>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</si>
  <si>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</si>
  <si>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</si>
  <si>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</si>
  <si>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</si>
  <si>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</si>
  <si>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</si>
  <si>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</si>
  <si>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</si>
  <si>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</si>
  <si>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</si>
  <si>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</si>
  <si>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</si>
  <si>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</si>
  <si>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</si>
  <si>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</si>
  <si>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</si>
  <si>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</si>
  <si>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</si>
  <si>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</si>
  <si>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</si>
  <si>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</si>
  <si>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</si>
  <si>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</si>
  <si>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</si>
  <si>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</si>
  <si>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</si>
  <si>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</si>
  <si>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</si>
  <si>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</si>
  <si>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</si>
  <si>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</si>
  <si>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</si>
  <si>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</si>
  <si>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</si>
  <si>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</si>
  <si>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</si>
  <si>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</si>
  <si>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</si>
  <si>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</si>
  <si>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</si>
  <si>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</si>
  <si>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</si>
  <si>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</si>
  <si>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</si>
  <si>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</si>
  <si>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</si>
  <si>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</si>
  <si>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</si>
  <si>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</si>
  <si>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</si>
  <si>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</si>
  <si>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</si>
  <si>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</si>
  <si>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</si>
  <si>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</si>
  <si>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</si>
  <si>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</si>
  <si>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</si>
  <si>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</si>
  <si>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</si>
  <si>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</si>
  <si>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</si>
  <si>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</si>
  <si>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</si>
  <si>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</si>
  <si>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</si>
  <si>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</si>
  <si>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</si>
  <si>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</si>
  <si>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</si>
  <si>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</si>
  <si>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</si>
  <si>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</si>
  <si>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</si>
  <si>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</si>
  <si>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</si>
  <si>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</si>
  <si>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</si>
  <si>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</si>
  <si>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</si>
  <si>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</si>
  <si>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</si>
  <si>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</si>
  <si>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</si>
  <si>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</si>
  <si>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</si>
  <si>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</si>
  <si>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</si>
  <si>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</si>
  <si>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</si>
  <si>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</si>
  <si>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</si>
  <si>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</si>
  <si>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</si>
  <si>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</si>
  <si>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</si>
  <si>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</si>
  <si>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</si>
  <si>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</si>
  <si>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</si>
  <si>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</si>
  <si>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</si>
  <si>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</si>
  <si>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</si>
  <si>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</si>
  <si>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</si>
  <si>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</si>
  <si>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</si>
  <si>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</si>
  <si>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</si>
  <si>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</si>
  <si>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</si>
  <si>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</si>
  <si>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</si>
  <si>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</si>
  <si>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</si>
  <si>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</si>
  <si>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</si>
  <si>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</si>
  <si>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</si>
  <si>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</si>
  <si>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</si>
  <si>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</si>
  <si>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</si>
  <si>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</si>
  <si>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</si>
  <si>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</si>
  <si>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</si>
  <si>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</si>
  <si>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</si>
  <si>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</si>
  <si>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</si>
  <si>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</si>
  <si>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</si>
  <si>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</si>
  <si>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</si>
  <si>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</si>
  <si>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</si>
  <si>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</si>
  <si>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</si>
  <si>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</si>
  <si>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</si>
  <si>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</si>
  <si>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</si>
  <si>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</si>
  <si>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</si>
  <si>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</si>
  <si>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</si>
  <si>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</si>
  <si>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</si>
  <si>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</si>
  <si>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</si>
  <si>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</si>
  <si>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</si>
  <si>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</si>
  <si>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</si>
  <si>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</si>
  <si>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</si>
  <si>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</si>
  <si>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</si>
  <si>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</si>
  <si>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</si>
  <si>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</si>
  <si>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</si>
  <si>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</si>
  <si>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</si>
  <si>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</si>
  <si>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</si>
  <si>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</si>
  <si>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</si>
  <si>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</si>
  <si>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</si>
  <si>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</si>
  <si>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</si>
  <si>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</si>
  <si>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</si>
  <si>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</si>
  <si>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</si>
  <si>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</si>
  <si>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</si>
  <si>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</si>
  <si>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</si>
  <si>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</si>
  <si>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</si>
  <si>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</si>
  <si>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</si>
  <si>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</si>
  <si>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</si>
  <si>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</si>
  <si>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</si>
  <si>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</si>
  <si>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</si>
  <si>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</si>
  <si>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</si>
  <si>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</si>
  <si>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</si>
  <si>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</si>
  <si>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</si>
  <si>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</si>
  <si>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</si>
  <si>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</si>
  <si>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</si>
  <si>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</si>
  <si>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</si>
  <si>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</si>
  <si>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</si>
  <si>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</si>
  <si>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</si>
  <si>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</si>
  <si>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</si>
  <si>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</si>
  <si>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</si>
  <si>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</si>
  <si>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</si>
  <si>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</si>
  <si>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</si>
  <si>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</si>
  <si>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</si>
  <si>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</si>
  <si>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</si>
  <si>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</si>
  <si>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</si>
  <si>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</si>
  <si>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</si>
  <si>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</si>
  <si>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</si>
  <si>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</si>
  <si>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</si>
  <si>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</si>
  <si>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</si>
  <si>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</si>
  <si>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</si>
  <si>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</si>
  <si>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</si>
  <si>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</si>
  <si>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</si>
  <si>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</si>
  <si>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</si>
  <si>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</si>
  <si>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</si>
  <si>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</si>
  <si>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</si>
  <si>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</si>
  <si>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</si>
  <si>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</si>
  <si>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</si>
  <si>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</si>
  <si>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</si>
  <si>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</si>
  <si>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</si>
  <si>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</si>
  <si>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</si>
  <si>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</si>
  <si>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</si>
  <si>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</si>
  <si>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</si>
  <si>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</si>
  <si>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</si>
  <si>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</si>
  <si>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</si>
  <si>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</si>
  <si>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</si>
  <si>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</si>
  <si>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</si>
  <si>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</si>
  <si>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</si>
  <si>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</si>
  <si>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</si>
  <si>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</si>
  <si>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</si>
  <si>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</si>
  <si>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</si>
  <si>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</si>
  <si>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</si>
  <si>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</si>
  <si>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</si>
  <si>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</si>
  <si>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</si>
  <si>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</si>
  <si>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</si>
  <si>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</si>
  <si>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</si>
  <si>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</si>
  <si>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</si>
  <si>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</si>
  <si>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</si>
  <si>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</si>
  <si>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</si>
  <si>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</si>
  <si>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</si>
  <si>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</si>
  <si>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</si>
  <si>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</si>
  <si>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</si>
  <si>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</si>
  <si>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</si>
  <si>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</si>
  <si>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</si>
  <si>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</si>
  <si>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</si>
  <si>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</si>
  <si>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</si>
  <si>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</si>
  <si>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</si>
  <si>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</si>
  <si>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</si>
  <si>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</si>
  <si>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</si>
  <si>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</si>
  <si>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</si>
  <si>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</si>
  <si>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</si>
  <si>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</si>
  <si>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</si>
  <si>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</si>
  <si>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</si>
  <si>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</si>
  <si>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</si>
  <si>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</si>
  <si>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</si>
  <si>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</si>
  <si>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</si>
  <si>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</si>
  <si>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</si>
  <si>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</si>
  <si>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</si>
  <si>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</si>
  <si>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</si>
  <si>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</si>
  <si>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</si>
  <si>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</si>
  <si>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</si>
  <si>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</si>
  <si>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</si>
  <si>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</si>
  <si>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</si>
  <si>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</si>
  <si>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</si>
  <si>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</si>
  <si>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</si>
  <si>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</si>
  <si>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</si>
  <si>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</si>
  <si>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</si>
  <si>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</si>
  <si>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</si>
  <si>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</si>
  <si>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</si>
  <si>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</si>
  <si>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</si>
  <si>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</si>
  <si>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</si>
  <si>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</si>
  <si>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</si>
  <si>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</si>
  <si>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</si>
  <si>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</si>
  <si>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</si>
  <si>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</si>
  <si>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</si>
  <si>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</si>
  <si>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</si>
  <si>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</si>
  <si>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</si>
  <si>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</si>
  <si>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</si>
  <si>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</si>
  <si>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</si>
  <si>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</si>
  <si>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</si>
  <si>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</si>
  <si>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</si>
  <si>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</si>
  <si>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</si>
  <si>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</si>
  <si>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</si>
  <si>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</si>
  <si>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</si>
  <si>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</si>
  <si>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</si>
  <si>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</si>
  <si>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</si>
  <si>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</si>
  <si>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</si>
  <si>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</si>
  <si>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</si>
  <si>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</si>
  <si>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</si>
  <si>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</si>
  <si>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</si>
  <si>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</si>
  <si>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</si>
  <si>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</si>
  <si>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</si>
  <si>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</si>
  <si>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</si>
  <si>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</si>
  <si>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</si>
  <si>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</si>
  <si>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</si>
  <si>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</si>
  <si>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</si>
  <si>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</si>
  <si>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</si>
  <si>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</si>
  <si>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</si>
  <si>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</si>
  <si>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</si>
  <si>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</si>
  <si>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</si>
  <si>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</si>
  <si>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</si>
  <si>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</si>
  <si>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</si>
  <si>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</si>
  <si>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</si>
  <si>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</si>
  <si>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</si>
  <si>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</si>
  <si>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</si>
  <si>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</si>
  <si>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</si>
  <si>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</si>
  <si>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</si>
  <si>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</si>
  <si>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</si>
  <si>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</si>
  <si>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</si>
  <si>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</si>
  <si>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</si>
  <si>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</si>
  <si>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</si>
  <si>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</si>
  <si>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</si>
  <si>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</si>
  <si>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</si>
  <si>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</si>
  <si>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</si>
  <si>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</si>
  <si>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</si>
  <si>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</si>
  <si>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</si>
  <si>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</si>
  <si>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</si>
  <si>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</si>
  <si>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</si>
  <si>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</si>
  <si>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</si>
  <si>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</si>
  <si>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</si>
  <si>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</si>
  <si>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</si>
  <si>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</si>
  <si>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</si>
  <si>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</si>
  <si>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</si>
  <si>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</si>
  <si>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</si>
  <si>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</si>
  <si>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</si>
  <si>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</si>
  <si>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</si>
  <si>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</si>
  <si>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</si>
  <si>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</si>
  <si>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</si>
  <si>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</si>
  <si>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</si>
  <si>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</si>
  <si>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</si>
  <si>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</si>
  <si>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</si>
  <si>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</si>
  <si>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</si>
  <si>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</si>
  <si>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</si>
  <si>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</si>
  <si>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</si>
  <si>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</si>
  <si>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</si>
  <si>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</si>
  <si>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</si>
  <si>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</si>
  <si>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</si>
  <si>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</si>
  <si>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</si>
  <si>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</si>
  <si>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</si>
  <si>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</si>
  <si>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</si>
  <si>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</si>
  <si>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</si>
  <si>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</si>
  <si>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</si>
  <si>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</si>
  <si>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</si>
  <si>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</si>
  <si>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</si>
  <si>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</si>
  <si>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</si>
  <si>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</si>
  <si>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</si>
  <si>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</si>
  <si>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</si>
  <si>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</si>
  <si>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</si>
  <si>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</si>
  <si>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</si>
  <si>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</si>
  <si>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</si>
  <si>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</si>
  <si>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</si>
  <si>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</si>
  <si>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</si>
  <si>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</si>
  <si>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</si>
  <si>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</si>
  <si>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</si>
  <si>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</si>
  <si>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</si>
  <si>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</si>
  <si>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</si>
  <si>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</si>
  <si>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</si>
  <si>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</si>
  <si>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</si>
  <si>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</si>
  <si>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</si>
  <si>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</si>
  <si>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</si>
  <si>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</si>
  <si>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</si>
  <si>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</si>
  <si>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</si>
  <si>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</si>
  <si>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</si>
  <si>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</si>
  <si>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</si>
  <si>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</si>
  <si>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</si>
  <si>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</si>
  <si>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</si>
  <si>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</si>
  <si>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</si>
  <si>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</si>
  <si>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</si>
  <si>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</si>
  <si>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</si>
  <si>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</si>
  <si>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</si>
  <si>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</si>
  <si>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</si>
  <si>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</si>
  <si>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</si>
  <si>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</si>
  <si>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</si>
  <si>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</si>
  <si>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</si>
  <si>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</si>
  <si>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</si>
  <si>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</si>
  <si>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</si>
  <si>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</si>
  <si>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</si>
  <si>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</si>
  <si>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</si>
  <si>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</si>
  <si>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</si>
  <si>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</si>
  <si>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</si>
  <si>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</si>
  <si>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</si>
  <si>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</si>
  <si>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</si>
  <si>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</si>
  <si>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</si>
  <si>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</si>
  <si>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</si>
  <si>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</si>
  <si>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</si>
  <si>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</si>
  <si>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</si>
  <si>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</si>
  <si>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</si>
  <si>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</si>
  <si>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</si>
  <si>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</si>
  <si>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</si>
  <si>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</si>
  <si>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</si>
  <si>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</si>
  <si>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</si>
  <si>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</si>
  <si>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</si>
  <si>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</si>
  <si>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</si>
  <si>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</si>
  <si>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</si>
  <si>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</si>
  <si>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</si>
  <si>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</si>
  <si>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</si>
  <si>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</si>
  <si>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</si>
  <si>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</si>
  <si>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</si>
  <si>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</si>
  <si>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</si>
  <si>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</si>
  <si>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</si>
  <si>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</si>
  <si>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</si>
  <si>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</si>
  <si>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</si>
  <si>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</si>
  <si>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</si>
  <si>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</si>
  <si>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</si>
  <si>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</si>
  <si>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</si>
  <si>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</si>
  <si>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</si>
  <si>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</si>
  <si>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</si>
  <si>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</si>
  <si>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</si>
  <si>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</si>
  <si>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</si>
  <si>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</si>
  <si>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</si>
  <si>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</si>
  <si>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</si>
  <si>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</si>
  <si>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</si>
  <si>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</si>
  <si>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</si>
  <si>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</si>
  <si>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</si>
  <si>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</si>
  <si>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</si>
  <si>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</si>
  <si>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</si>
  <si>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</si>
  <si>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</si>
  <si>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</si>
  <si>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</si>
  <si>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</si>
  <si>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</si>
  <si>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</si>
  <si>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</si>
  <si>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</si>
  <si>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</si>
  <si>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</si>
  <si>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</si>
  <si>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</si>
  <si>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</si>
  <si>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</si>
  <si>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</si>
  <si>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</si>
  <si>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</si>
  <si>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</si>
  <si>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</si>
  <si>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</si>
  <si>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</si>
  <si>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</si>
  <si>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</si>
  <si>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</si>
  <si>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</si>
  <si>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</si>
  <si>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</si>
  <si>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</si>
  <si>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</si>
  <si>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</si>
  <si>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</si>
  <si>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</si>
  <si>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</si>
  <si>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</si>
  <si>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</si>
  <si>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</si>
  <si>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</si>
  <si>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</si>
  <si>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</si>
  <si>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</si>
  <si>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</si>
  <si>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</si>
  <si>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</si>
  <si>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</si>
  <si>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</si>
  <si>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</si>
  <si>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</si>
  <si>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</si>
  <si>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</si>
  <si>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</si>
  <si>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</si>
  <si>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</si>
  <si>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</si>
  <si>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</si>
  <si>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</si>
  <si>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</si>
  <si>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</si>
  <si>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</si>
  <si>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</si>
  <si>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</si>
  <si>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</si>
  <si>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</si>
  <si>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</si>
  <si>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</si>
  <si>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</si>
  <si>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</si>
  <si>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</si>
  <si>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</si>
  <si>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</si>
  <si>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</si>
  <si>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</si>
  <si>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</si>
  <si>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</si>
  <si>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</si>
  <si>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</si>
  <si>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</si>
  <si>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</si>
  <si>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</si>
  <si>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</si>
  <si>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</si>
  <si>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</si>
  <si>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</si>
  <si>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</si>
  <si>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</si>
  <si>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</si>
  <si>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</si>
  <si>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</si>
  <si>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</si>
  <si>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</si>
  <si>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</si>
  <si>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</si>
  <si>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</si>
  <si>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</si>
  <si>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</si>
  <si>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</si>
  <si>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</si>
  <si>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</si>
  <si>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</si>
  <si>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</si>
  <si>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</si>
  <si>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</si>
  <si>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</si>
  <si>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</si>
  <si>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</si>
  <si>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</si>
  <si>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</si>
  <si>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</si>
  <si>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</si>
  <si>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</si>
  <si>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</si>
  <si>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</si>
  <si>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</si>
  <si>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</si>
  <si>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</si>
  <si>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</si>
  <si>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</si>
  <si>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</si>
  <si>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</si>
  <si>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</si>
  <si>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</si>
  <si>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</si>
  <si>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</si>
  <si>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</si>
  <si>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</si>
  <si>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</si>
  <si>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</si>
  <si>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</si>
  <si>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</si>
  <si>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</si>
  <si>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</si>
  <si>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</si>
  <si>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</si>
  <si>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</si>
  <si>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</si>
  <si>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</si>
  <si>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</si>
  <si>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</si>
  <si>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</si>
  <si>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</si>
  <si>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</si>
  <si>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</si>
  <si>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</si>
  <si>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</si>
  <si>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</si>
  <si>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</si>
  <si>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</si>
  <si>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</si>
  <si>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</si>
  <si>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</si>
  <si>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</si>
  <si>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</si>
  <si>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</si>
  <si>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</si>
  <si>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</si>
  <si>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</si>
  <si>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</si>
  <si>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</si>
  <si>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</si>
  <si>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</si>
  <si>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</si>
  <si>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</si>
  <si>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</si>
  <si>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</si>
  <si>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</si>
  <si>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</si>
  <si>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</si>
  <si>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</si>
  <si>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</si>
  <si>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</si>
  <si>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</si>
  <si>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</si>
  <si>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</si>
  <si>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</si>
  <si>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</si>
  <si>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</si>
  <si>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</si>
  <si>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</si>
  <si>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</si>
  <si>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</si>
  <si>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</si>
  <si>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</si>
  <si>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</si>
  <si>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</si>
  <si>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</si>
  <si>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</si>
  <si>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</si>
  <si>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</si>
  <si>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</si>
  <si>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</si>
  <si>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</si>
  <si>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</si>
  <si>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</si>
  <si>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</si>
  <si>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</si>
  <si>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</si>
  <si>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</si>
  <si>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</si>
  <si>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</si>
  <si>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</si>
  <si>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</si>
  <si>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</si>
  <si>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</si>
  <si>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</si>
  <si>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</si>
  <si>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</si>
  <si>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</si>
  <si>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</si>
  <si>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</si>
  <si>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</si>
  <si>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</si>
  <si>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</si>
  <si>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</si>
  <si>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</si>
  <si>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</si>
  <si>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</si>
  <si>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</si>
  <si>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</si>
  <si>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</si>
  <si>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</si>
  <si>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</si>
  <si>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</si>
  <si>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</si>
  <si>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</si>
  <si>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</si>
  <si>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</si>
  <si>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</si>
  <si>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</si>
  <si>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</si>
  <si>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</si>
  <si>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</si>
  <si>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</si>
  <si>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</si>
  <si>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</si>
  <si>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</si>
  <si>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</si>
  <si>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</si>
  <si>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</si>
  <si>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</si>
  <si>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</si>
  <si>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</si>
  <si>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</si>
  <si>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</si>
  <si>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</si>
  <si>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</si>
  <si>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</si>
  <si>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</si>
  <si>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</si>
  <si>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</si>
  <si>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</si>
  <si>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</si>
  <si>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</si>
  <si>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</si>
  <si>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</si>
  <si>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</si>
  <si>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</si>
  <si>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</si>
  <si>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</si>
  <si>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</si>
  <si>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</si>
  <si>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</si>
  <si>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</si>
  <si>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</si>
  <si>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</si>
  <si>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</si>
  <si>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</si>
  <si>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</si>
  <si>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</si>
  <si>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</si>
  <si>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</si>
  <si>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</si>
  <si>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</si>
  <si>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</si>
  <si>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</si>
  <si>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</si>
  <si>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</si>
  <si>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</si>
  <si>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</si>
  <si>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</si>
  <si>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</si>
  <si>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</si>
  <si>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</si>
  <si>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</si>
  <si>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</si>
  <si>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</si>
  <si>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</si>
  <si>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</si>
  <si>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</si>
  <si>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</si>
  <si>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</si>
  <si>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</si>
  <si>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</si>
  <si>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</si>
  <si>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</si>
  <si>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</si>
  <si>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</si>
  <si>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</si>
  <si>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</si>
  <si>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</si>
  <si>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</si>
  <si>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</si>
  <si>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</si>
  <si>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</si>
  <si>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</si>
  <si>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</si>
  <si>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</si>
  <si>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</si>
  <si>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</si>
  <si>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</si>
  <si>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</si>
  <si>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</si>
  <si>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</si>
  <si>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</si>
  <si>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</si>
  <si>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</si>
  <si>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</si>
  <si>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</si>
  <si>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</si>
  <si>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</si>
  <si>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</si>
  <si>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</si>
  <si>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</si>
  <si>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</si>
  <si>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</si>
  <si>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</si>
  <si>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</si>
  <si>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</si>
  <si>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</si>
  <si>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</si>
  <si>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</si>
  <si>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Mali Zvornik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</si>
</sst>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320</c:v>
                </c:pt>
                <c:pt idx="1">
                  <c:v>449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391</c:v>
                </c:pt>
                <c:pt idx="1">
                  <c:v>510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268</c:v>
                </c:pt>
                <c:pt idx="1">
                  <c:v>222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</c:v>
                </c:pt>
                <c:pt idx="1">
                  <c:v>24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3255</c:v>
                </c:pt>
                <c:pt idx="1">
                  <c:v>3160</c:v>
                </c:pt>
                <c:pt idx="2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14.901891461905603</c:v>
                </c:pt>
                <c:pt idx="1">
                  <c:v>62.975075128159794</c:v>
                </c:pt>
                <c:pt idx="2">
                  <c:v>22.123033409934596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63865472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865472"/>
        <c:crosses val="autoZero"/>
        <c:auto val="1"/>
        <c:lblAlgn val="ctr"/>
        <c:lblOffset val="100"/>
        <c:noMultiLvlLbl val="0"/>
      </c:catAx>
      <c:valAx>
        <c:axId val="263865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93.2</c:v>
                </c:pt>
                <c:pt idx="1">
                  <c:v>87.2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90.2</c:v>
                </c:pt>
                <c:pt idx="1">
                  <c:v>118.4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918400"/>
        <c:axId val="292925440"/>
      </c:barChart>
      <c:catAx>
        <c:axId val="29291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25440"/>
        <c:crosses val="autoZero"/>
        <c:auto val="1"/>
        <c:lblAlgn val="ctr"/>
        <c:lblOffset val="100"/>
        <c:noMultiLvlLbl val="0"/>
      </c:catAx>
      <c:valAx>
        <c:axId val="2929254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9184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392</c:v>
                </c:pt>
                <c:pt idx="1">
                  <c:v>317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782272"/>
        <c:axId val="295825408"/>
      </c:barChart>
      <c:catAx>
        <c:axId val="29578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825408"/>
        <c:crosses val="autoZero"/>
        <c:auto val="1"/>
        <c:lblAlgn val="ctr"/>
        <c:lblOffset val="100"/>
        <c:noMultiLvlLbl val="0"/>
      </c:catAx>
      <c:valAx>
        <c:axId val="29582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78227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28128"/>
        <c:axId val="296662144"/>
      </c:barChart>
      <c:catAx>
        <c:axId val="2965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62144"/>
        <c:crosses val="autoZero"/>
        <c:auto val="1"/>
        <c:lblAlgn val="ctr"/>
        <c:lblOffset val="100"/>
        <c:noMultiLvlLbl val="0"/>
      </c:catAx>
      <c:valAx>
        <c:axId val="29666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2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85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98</c:v>
                </c:pt>
                <c:pt idx="1">
                  <c:v>111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060032"/>
        <c:axId val="298065920"/>
      </c:barChart>
      <c:catAx>
        <c:axId val="29806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5920"/>
        <c:crosses val="autoZero"/>
        <c:auto val="1"/>
        <c:lblAlgn val="ctr"/>
        <c:lblOffset val="100"/>
        <c:noMultiLvlLbl val="0"/>
      </c:catAx>
      <c:valAx>
        <c:axId val="2980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0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1.8649460844970833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1.9356549407813328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2.0859112603853633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2.6250662895527666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2.7222909669436097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2.333392257380237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2.6780979317659539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3.0581580342937951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3.1200282835425139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3.491249779034824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3.4735725649637619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4.7640091921513168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3.0316422131872014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1.6263036945377409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1.1578575216545872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0.82199045430440165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1304832"/>
        <c:axId val="302388736"/>
      </c:barChart>
      <c:catAx>
        <c:axId val="3013048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2388736"/>
        <c:crosses val="autoZero"/>
        <c:auto val="1"/>
        <c:lblAlgn val="ctr"/>
        <c:lblOffset val="100"/>
        <c:noMultiLvlLbl val="0"/>
      </c:catAx>
      <c:valAx>
        <c:axId val="30238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1304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2.1035884744564255</c:v>
                </c:pt>
                <c:pt idx="1">
                  <c:v>2.0505568322432386</c:v>
                </c:pt>
                <c:pt idx="2">
                  <c:v>2.0770726533498323</c:v>
                </c:pt>
                <c:pt idx="3">
                  <c:v>2.3245536503447055</c:v>
                </c:pt>
                <c:pt idx="4">
                  <c:v>2.616227682517235</c:v>
                </c:pt>
                <c:pt idx="5">
                  <c:v>2.8548700724765776</c:v>
                </c:pt>
                <c:pt idx="6">
                  <c:v>2.907901714689765</c:v>
                </c:pt>
                <c:pt idx="7">
                  <c:v>3.2437687820399503</c:v>
                </c:pt>
                <c:pt idx="8">
                  <c:v>3.1995757468622945</c:v>
                </c:pt>
                <c:pt idx="9">
                  <c:v>3.3586706735018561</c:v>
                </c:pt>
                <c:pt idx="10">
                  <c:v>3.3851864946084498</c:v>
                </c:pt>
                <c:pt idx="11">
                  <c:v>3.9950503800601029</c:v>
                </c:pt>
                <c:pt idx="12">
                  <c:v>4.8789110836132226</c:v>
                </c:pt>
                <c:pt idx="13">
                  <c:v>5.0114901891461905</c:v>
                </c:pt>
                <c:pt idx="14">
                  <c:v>2.9255789287608271</c:v>
                </c:pt>
                <c:pt idx="15">
                  <c:v>1.2285663779388369</c:v>
                </c:pt>
                <c:pt idx="16">
                  <c:v>1.0076012020505569</c:v>
                </c:pt>
                <c:pt idx="17">
                  <c:v>0.5479936362029344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560000"/>
        <c:axId val="303873024"/>
      </c:barChart>
      <c:catAx>
        <c:axId val="302560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3873024"/>
        <c:crosses val="autoZero"/>
        <c:auto val="1"/>
        <c:lblAlgn val="ctr"/>
        <c:lblOffset val="100"/>
        <c:noMultiLvlLbl val="0"/>
      </c:catAx>
      <c:valAx>
        <c:axId val="3038730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60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0.60180541624874617</c:v>
                </c:pt>
                <c:pt idx="1">
                  <c:v>0.40899795501022501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2.2266800401203612</c:v>
                </c:pt>
                <c:pt idx="1">
                  <c:v>0.49079754601226999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10.230692076228685</c:v>
                </c:pt>
                <c:pt idx="1">
                  <c:v>3.8036809815950923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20.50150451354062</c:v>
                </c:pt>
                <c:pt idx="1">
                  <c:v>14.662576687116562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51.735205616850557</c:v>
                </c:pt>
                <c:pt idx="1">
                  <c:v>66.50306748466258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4.0722166499498496</c:v>
                </c:pt>
                <c:pt idx="1">
                  <c:v>4.1513292433537829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10.631895687061183</c:v>
                </c:pt>
                <c:pt idx="1">
                  <c:v>9.9795501022494886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6123520"/>
        <c:axId val="306125056"/>
      </c:barChart>
      <c:catAx>
        <c:axId val="30612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125056"/>
        <c:crosses val="autoZero"/>
        <c:auto val="1"/>
        <c:lblAlgn val="ctr"/>
        <c:lblOffset val="100"/>
        <c:noMultiLvlLbl val="0"/>
      </c:catAx>
      <c:valAx>
        <c:axId val="30612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123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32.437311935807422</c:v>
                </c:pt>
                <c:pt idx="1">
                  <c:v>29.591002044989771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31.935807422266798</c:v>
                </c:pt>
                <c:pt idx="1">
                  <c:v>35.030674846625764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35.025075225677035</c:v>
                </c:pt>
                <c:pt idx="1">
                  <c:v>34.805725971370144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0.60180541624874617</c:v>
                </c:pt>
                <c:pt idx="1">
                  <c:v>0.57259713701431492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8396032"/>
        <c:axId val="308397568"/>
      </c:barChart>
      <c:catAx>
        <c:axId val="30839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397568"/>
        <c:crosses val="autoZero"/>
        <c:auto val="1"/>
        <c:lblAlgn val="ctr"/>
        <c:lblOffset val="100"/>
        <c:noMultiLvlLbl val="0"/>
      </c:catAx>
      <c:valAx>
        <c:axId val="30839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396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9574656"/>
        <c:axId val="309591040"/>
      </c:barChart>
      <c:catAx>
        <c:axId val="30957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91040"/>
        <c:crosses val="autoZero"/>
        <c:auto val="1"/>
        <c:lblAlgn val="ctr"/>
        <c:lblOffset val="100"/>
        <c:noMultiLvlLbl val="0"/>
      </c:catAx>
      <c:valAx>
        <c:axId val="30959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7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1.26</c:v>
                </c:pt>
                <c:pt idx="1">
                  <c:v>0.31</c:v>
                </c:pt>
                <c:pt idx="3">
                  <c:v>0.56000000000000005</c:v>
                </c:pt>
                <c:pt idx="4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0326400"/>
        <c:axId val="310328320"/>
      </c:barChart>
      <c:catAx>
        <c:axId val="31032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328320"/>
        <c:crosses val="autoZero"/>
        <c:auto val="1"/>
        <c:lblAlgn val="ctr"/>
        <c:lblOffset val="100"/>
        <c:noMultiLvlLbl val="0"/>
      </c:catAx>
      <c:valAx>
        <c:axId val="310328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326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74.360286591606965</c:v>
                </c:pt>
                <c:pt idx="2">
                  <c:v>14.759615384615385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25.639713408393039</c:v>
                </c:pt>
                <c:pt idx="2">
                  <c:v>85.240384615384613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0470144"/>
        <c:axId val="310471680"/>
      </c:barChart>
      <c:catAx>
        <c:axId val="31047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471680"/>
        <c:crosses val="autoZero"/>
        <c:auto val="1"/>
        <c:lblAlgn val="ctr"/>
        <c:lblOffset val="100"/>
        <c:noMultiLvlLbl val="0"/>
      </c:catAx>
      <c:valAx>
        <c:axId val="310471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470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512640"/>
        <c:axId val="310514816"/>
      </c:barChart>
      <c:catAx>
        <c:axId val="3105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14816"/>
        <c:crosses val="autoZero"/>
        <c:auto val="1"/>
        <c:lblAlgn val="ctr"/>
        <c:lblOffset val="100"/>
        <c:noMultiLvlLbl val="0"/>
      </c:catAx>
      <c:valAx>
        <c:axId val="3105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1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34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549504"/>
        <c:axId val="310551296"/>
      </c:barChart>
      <c:catAx>
        <c:axId val="310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51296"/>
        <c:crosses val="autoZero"/>
        <c:auto val="1"/>
        <c:lblAlgn val="ctr"/>
        <c:lblOffset val="100"/>
        <c:noMultiLvlLbl val="0"/>
      </c:catAx>
      <c:valAx>
        <c:axId val="31055129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0549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683</c:v>
                </c:pt>
                <c:pt idx="1">
                  <c:v>556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532</c:v>
                </c:pt>
                <c:pt idx="1">
                  <c:v>434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</c:v>
                </c:pt>
                <c:pt idx="1">
                  <c:v>111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115</c:v>
                </c:pt>
                <c:pt idx="1">
                  <c:v>98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2783616"/>
        <c:axId val="312785152"/>
      </c:barChart>
      <c:catAx>
        <c:axId val="3127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785152"/>
        <c:crosses val="autoZero"/>
        <c:auto val="1"/>
        <c:lblAlgn val="ctr"/>
        <c:lblOffset val="100"/>
        <c:noMultiLvlLbl val="0"/>
      </c:catAx>
      <c:valAx>
        <c:axId val="3127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2783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28.668941979522184</c:v>
                </c:pt>
                <c:pt idx="1">
                  <c:v>31.34944018856806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29.048160788775125</c:v>
                </c:pt>
                <c:pt idx="1">
                  <c:v>27.047731290512672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17.519908987485781</c:v>
                </c:pt>
                <c:pt idx="1">
                  <c:v>16.205067766647023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11.831626848691695</c:v>
                </c:pt>
                <c:pt idx="1">
                  <c:v>16.028285209192696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6.4467197572999622</c:v>
                </c:pt>
                <c:pt idx="1">
                  <c:v>5.2445492044784912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6.4846416382252556</c:v>
                </c:pt>
                <c:pt idx="1">
                  <c:v>4.1249263406010606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3873920"/>
        <c:axId val="313875456"/>
      </c:barChart>
      <c:catAx>
        <c:axId val="313873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75456"/>
        <c:crosses val="autoZero"/>
        <c:auto val="1"/>
        <c:lblAlgn val="ctr"/>
        <c:lblOffset val="100"/>
        <c:noMultiLvlLbl val="0"/>
      </c:catAx>
      <c:valAx>
        <c:axId val="313875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873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45.11</c:v>
                </c:pt>
                <c:pt idx="1">
                  <c:v>45.15</c:v>
                </c:pt>
                <c:pt idx="2">
                  <c:v>8.6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51.9</c:v>
                </c:pt>
                <c:pt idx="1">
                  <c:v>37.1</c:v>
                </c:pt>
                <c:pt idx="2">
                  <c:v>9.64</c:v>
                </c:pt>
                <c:pt idx="3">
                  <c:v>1.07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4541568"/>
        <c:axId val="314543488"/>
      </c:barChart>
      <c:catAx>
        <c:axId val="31454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43488"/>
        <c:crosses val="autoZero"/>
        <c:auto val="1"/>
        <c:lblAlgn val="ctr"/>
        <c:lblOffset val="100"/>
        <c:noMultiLvlLbl val="0"/>
      </c:catAx>
      <c:valAx>
        <c:axId val="31454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41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52352</c:v>
                </c:pt>
                <c:pt idx="1">
                  <c:v>58246</c:v>
                </c:pt>
                <c:pt idx="2">
                  <c:v>67248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553856"/>
        <c:axId val="314556416"/>
      </c:barChart>
      <c:catAx>
        <c:axId val="3145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56416"/>
        <c:crosses val="autoZero"/>
        <c:auto val="1"/>
        <c:lblAlgn val="ctr"/>
        <c:lblOffset val="100"/>
        <c:noMultiLvlLbl val="0"/>
      </c:catAx>
      <c:valAx>
        <c:axId val="31455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945</c:v>
                </c:pt>
                <c:pt idx="1">
                  <c:v>1067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1832</c:v>
                </c:pt>
                <c:pt idx="1">
                  <c:v>1878</c:v>
                </c:pt>
                <c:pt idx="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585088"/>
        <c:axId val="314587008"/>
      </c:barChart>
      <c:catAx>
        <c:axId val="3145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87008"/>
        <c:crosses val="autoZero"/>
        <c:auto val="1"/>
        <c:lblAlgn val="ctr"/>
        <c:lblOffset val="100"/>
        <c:noMultiLvlLbl val="0"/>
      </c:catAx>
      <c:valAx>
        <c:axId val="31458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8508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14.5</c:v>
                </c:pt>
                <c:pt idx="1">
                  <c:v>28.1</c:v>
                </c:pt>
                <c:pt idx="2">
                  <c:v>1.2</c:v>
                </c:pt>
                <c:pt idx="3">
                  <c:v>56.199999999999996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80.503144654088061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19.49685534591195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4708736"/>
        <c:axId val="314716544"/>
      </c:barChart>
      <c:catAx>
        <c:axId val="31470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716544"/>
        <c:crosses val="autoZero"/>
        <c:auto val="1"/>
        <c:lblAlgn val="ctr"/>
        <c:lblOffset val="100"/>
        <c:noMultiLvlLbl val="0"/>
      </c:catAx>
      <c:valAx>
        <c:axId val="314716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7087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763520"/>
        <c:axId val="314776192"/>
      </c:barChart>
      <c:catAx>
        <c:axId val="3147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76192"/>
        <c:crosses val="autoZero"/>
        <c:auto val="1"/>
        <c:lblAlgn val="ctr"/>
        <c:lblOffset val="100"/>
        <c:noMultiLvlLbl val="0"/>
      </c:catAx>
      <c:valAx>
        <c:axId val="3147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635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3.6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807808"/>
        <c:axId val="314809344"/>
      </c:barChart>
      <c:catAx>
        <c:axId val="3148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809344"/>
        <c:crosses val="autoZero"/>
        <c:auto val="1"/>
        <c:lblAlgn val="ctr"/>
        <c:lblOffset val="100"/>
        <c:noMultiLvlLbl val="0"/>
      </c:catAx>
      <c:valAx>
        <c:axId val="3148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807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18.399999999999999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749504"/>
        <c:axId val="315751040"/>
      </c:barChart>
      <c:catAx>
        <c:axId val="3157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751040"/>
        <c:crosses val="autoZero"/>
        <c:auto val="1"/>
        <c:lblAlgn val="ctr"/>
        <c:lblOffset val="100"/>
        <c:noMultiLvlLbl val="0"/>
      </c:catAx>
      <c:valAx>
        <c:axId val="3157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74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15.4</c:v>
                </c:pt>
                <c:pt idx="1">
                  <c:v>48.4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6431360"/>
        <c:axId val="316433920"/>
      </c:barChart>
      <c:catAx>
        <c:axId val="3164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33920"/>
        <c:crosses val="autoZero"/>
        <c:auto val="1"/>
        <c:lblAlgn val="ctr"/>
        <c:lblOffset val="100"/>
        <c:noMultiLvlLbl val="0"/>
      </c:catAx>
      <c:valAx>
        <c:axId val="31643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643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521472"/>
        <c:axId val="316613376"/>
      </c:barChart>
      <c:catAx>
        <c:axId val="3165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13376"/>
        <c:crosses val="autoZero"/>
        <c:auto val="1"/>
        <c:lblAlgn val="ctr"/>
        <c:lblOffset val="100"/>
        <c:noMultiLvlLbl val="0"/>
      </c:catAx>
      <c:valAx>
        <c:axId val="3166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52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37.4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12.3</c:v>
                </c:pt>
                <c:pt idx="1">
                  <c:v>10.9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46.9</c:v>
                </c:pt>
                <c:pt idx="1">
                  <c:v>51.7</c:v>
                </c:pt>
                <c:pt idx="2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8834560"/>
        <c:axId val="318836096"/>
      </c:barChart>
      <c:catAx>
        <c:axId val="3188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36096"/>
        <c:crosses val="autoZero"/>
        <c:auto val="1"/>
        <c:lblAlgn val="ctr"/>
        <c:lblOffset val="100"/>
        <c:noMultiLvlLbl val="0"/>
      </c:catAx>
      <c:valAx>
        <c:axId val="318836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8834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795</c:v>
                </c:pt>
                <c:pt idx="1">
                  <c:v>1179</c:v>
                </c:pt>
                <c:pt idx="2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128</c:v>
                </c:pt>
                <c:pt idx="1">
                  <c:v>237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029632"/>
        <c:axId val="319447808"/>
      </c:barChart>
      <c:catAx>
        <c:axId val="31902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447808"/>
        <c:crosses val="autoZero"/>
        <c:auto val="1"/>
        <c:lblAlgn val="ctr"/>
        <c:lblOffset val="100"/>
        <c:noMultiLvlLbl val="0"/>
      </c:catAx>
      <c:valAx>
        <c:axId val="319447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02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1816</c:v>
                </c:pt>
                <c:pt idx="1">
                  <c:v>3159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185</c:v>
                </c:pt>
                <c:pt idx="1">
                  <c:v>703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9707392"/>
        <c:axId val="319739392"/>
      </c:barChart>
      <c:catAx>
        <c:axId val="31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739392"/>
        <c:crosses val="autoZero"/>
        <c:auto val="1"/>
        <c:lblAlgn val="ctr"/>
        <c:lblOffset val="100"/>
        <c:noMultiLvlLbl val="0"/>
      </c:catAx>
      <c:valAx>
        <c:axId val="319739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970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0651648"/>
        <c:axId val="320664704"/>
      </c:barChart>
      <c:catAx>
        <c:axId val="32065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664704"/>
        <c:crosses val="autoZero"/>
        <c:auto val="1"/>
        <c:lblAlgn val="ctr"/>
        <c:lblOffset val="100"/>
        <c:noMultiLvlLbl val="0"/>
      </c:catAx>
      <c:valAx>
        <c:axId val="320664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065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17</c:v>
                </c:pt>
                <c:pt idx="1">
                  <c:v>19.5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33.5</c:v>
                </c:pt>
                <c:pt idx="1">
                  <c:v>34.9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2394880"/>
        <c:axId val="292396416"/>
      </c:barChart>
      <c:catAx>
        <c:axId val="2923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396416"/>
        <c:crosses val="autoZero"/>
        <c:auto val="1"/>
        <c:lblAlgn val="ctr"/>
        <c:lblOffset val="100"/>
        <c:noMultiLvlLbl val="0"/>
      </c:catAx>
      <c:valAx>
        <c:axId val="29239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394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125.68899999999999</c:v>
                </c:pt>
                <c:pt idx="1">
                  <c:v>208.989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619776"/>
        <c:axId val="292621312"/>
      </c:barChart>
      <c:catAx>
        <c:axId val="292619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621312"/>
        <c:crosses val="autoZero"/>
        <c:auto val="1"/>
        <c:lblAlgn val="ctr"/>
        <c:lblOffset val="100"/>
        <c:noMultiLvlLbl val="0"/>
      </c:catAx>
      <c:valAx>
        <c:axId val="292621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61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4955.55</c:v>
                </c:pt>
                <c:pt idx="1">
                  <c:v>4367.93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762368"/>
        <c:axId val="292763904"/>
      </c:barChart>
      <c:catAx>
        <c:axId val="29276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763904"/>
        <c:crosses val="autoZero"/>
        <c:auto val="1"/>
        <c:lblAlgn val="ctr"/>
        <c:lblOffset val="100"/>
        <c:noMultiLvlLbl val="0"/>
      </c:catAx>
      <c:valAx>
        <c:axId val="29276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76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190</c:v>
                </c:pt>
                <c:pt idx="1">
                  <c:v>126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113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802560"/>
        <c:axId val="292804096"/>
      </c:barChart>
      <c:catAx>
        <c:axId val="2928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804096"/>
        <c:crosses val="autoZero"/>
        <c:auto val="1"/>
        <c:lblAlgn val="ctr"/>
        <c:lblOffset val="100"/>
        <c:noMultiLvlLbl val="0"/>
      </c:catAx>
      <c:valAx>
        <c:axId val="29280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80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48.6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34.5</c:v>
                </c:pt>
                <c:pt idx="1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320</c:v>
                </c:pt>
                <c:pt idx="1">
                  <c:v>449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391</c:v>
                </c:pt>
                <c:pt idx="1">
                  <c:v>510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568"/>
        <c:axId val="59551104"/>
      </c:barChart>
      <c:catAx>
        <c:axId val="595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auto val="1"/>
        <c:lblAlgn val="ctr"/>
        <c:lblOffset val="100"/>
        <c:noMultiLvlLbl val="0"/>
      </c:catAx>
      <c:valAx>
        <c:axId val="5955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85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792"/>
        <c:axId val="134154112"/>
      </c:barChart>
      <c:catAx>
        <c:axId val="59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4112"/>
        <c:crosses val="autoZero"/>
        <c:auto val="1"/>
        <c:lblAlgn val="ctr"/>
        <c:lblOffset val="100"/>
        <c:noMultiLvlLbl val="0"/>
      </c:catAx>
      <c:valAx>
        <c:axId val="13415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683</c:v>
                </c:pt>
                <c:pt idx="1">
                  <c:v>556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532</c:v>
                </c:pt>
                <c:pt idx="1">
                  <c:v>434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312"/>
        <c:axId val="146814848"/>
      </c:barChart>
      <c:catAx>
        <c:axId val="1468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848"/>
        <c:crosses val="autoZero"/>
        <c:auto val="1"/>
        <c:lblAlgn val="ctr"/>
        <c:lblOffset val="100"/>
        <c:noMultiLvlLbl val="0"/>
      </c:catAx>
      <c:valAx>
        <c:axId val="14681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15.4</c:v>
                </c:pt>
                <c:pt idx="1">
                  <c:v>48.4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48.6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34.5</c:v>
                </c:pt>
                <c:pt idx="1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032"/>
        <c:axId val="147550208"/>
      </c:barChart>
      <c:catAx>
        <c:axId val="1475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208"/>
        <c:crosses val="autoZero"/>
        <c:auto val="1"/>
        <c:lblAlgn val="ctr"/>
        <c:lblOffset val="100"/>
        <c:noMultiLvlLbl val="0"/>
      </c:catAx>
      <c:valAx>
        <c:axId val="14755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37.4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12.3</c:v>
                </c:pt>
                <c:pt idx="1">
                  <c:v>10.9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46.9</c:v>
                </c:pt>
                <c:pt idx="1">
                  <c:v>51.7</c:v>
                </c:pt>
                <c:pt idx="2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3872"/>
        <c:axId val="150305408"/>
      </c:barChart>
      <c:catAx>
        <c:axId val="150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408"/>
        <c:crosses val="autoZero"/>
        <c:auto val="1"/>
        <c:lblAlgn val="ctr"/>
        <c:lblOffset val="100"/>
        <c:noMultiLvlLbl val="0"/>
      </c:catAx>
      <c:valAx>
        <c:axId val="150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</c:v>
                </c:pt>
                <c:pt idx="1">
                  <c:v>71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</c:v>
                </c:pt>
                <c:pt idx="1">
                  <c:v>39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597</c:v>
                </c:pt>
                <c:pt idx="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268</c:v>
                </c:pt>
                <c:pt idx="1">
                  <c:v>222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</c:v>
                </c:pt>
                <c:pt idx="1">
                  <c:v>24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160"/>
        <c:axId val="152977408"/>
      </c:barChart>
      <c:catAx>
        <c:axId val="1528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auto val="1"/>
        <c:lblAlgn val="ctr"/>
        <c:lblOffset val="100"/>
        <c:noMultiLvlLbl val="0"/>
      </c:catAx>
      <c:valAx>
        <c:axId val="1529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125.68899999999999</c:v>
                </c:pt>
                <c:pt idx="1">
                  <c:v>208.989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3255</c:v>
                </c:pt>
                <c:pt idx="1">
                  <c:v>3160</c:v>
                </c:pt>
                <c:pt idx="2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928"/>
        <c:axId val="153882624"/>
      </c:barChart>
      <c:catAx>
        <c:axId val="153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auto val="1"/>
        <c:lblAlgn val="ctr"/>
        <c:lblOffset val="100"/>
        <c:noMultiLvlLbl val="0"/>
      </c:catAx>
      <c:valAx>
        <c:axId val="1538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560"/>
        <c:axId val="153960832"/>
      </c:barChart>
      <c:catAx>
        <c:axId val="1539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auto val="1"/>
        <c:lblAlgn val="ctr"/>
        <c:lblOffset val="100"/>
        <c:noMultiLvlLbl val="0"/>
      </c:catAx>
      <c:valAx>
        <c:axId val="15396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14.901891461905603</c:v>
                </c:pt>
                <c:pt idx="1">
                  <c:v>62.975075128159794</c:v>
                </c:pt>
                <c:pt idx="2">
                  <c:v>22.123033409934596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</c:v>
                </c:pt>
                <c:pt idx="1">
                  <c:v>71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</c:v>
                </c:pt>
                <c:pt idx="1">
                  <c:v>39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93.2</c:v>
                </c:pt>
                <c:pt idx="1">
                  <c:v>87.2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90.2</c:v>
                </c:pt>
                <c:pt idx="1">
                  <c:v>118.4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960"/>
        <c:axId val="155159936"/>
      </c:barChart>
      <c:catAx>
        <c:axId val="155128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392</c:v>
                </c:pt>
                <c:pt idx="1">
                  <c:v>317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9264"/>
        <c:axId val="155462272"/>
      </c:barChart>
      <c:catAx>
        <c:axId val="1552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auto val="1"/>
        <c:lblAlgn val="ctr"/>
        <c:lblOffset val="100"/>
        <c:noMultiLvlLbl val="0"/>
      </c:catAx>
      <c:valAx>
        <c:axId val="155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98</c:v>
                </c:pt>
                <c:pt idx="1">
                  <c:v>111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0864"/>
        <c:axId val="156689152"/>
      </c:barChart>
      <c:catAx>
        <c:axId val="1565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9152"/>
        <c:crosses val="autoZero"/>
        <c:auto val="1"/>
        <c:lblAlgn val="ctr"/>
        <c:lblOffset val="100"/>
        <c:noMultiLvlLbl val="0"/>
      </c:catAx>
      <c:valAx>
        <c:axId val="15668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1.8649460844970833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1.9356549407813328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2.0859112603853633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2.6250662895527666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2.7222909669436097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2.333392257380237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2.6780979317659539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3.0581580342937951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3.1200282835425139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3.491249779034824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3.4735725649637619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4.7640091921513168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3.0316422131872014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1.6263036945377409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1.1578575216545872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0.82199045430440165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624"/>
        <c:axId val="157877376"/>
      </c:barChart>
      <c:catAx>
        <c:axId val="1578346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4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2.1035884744564255</c:v>
                </c:pt>
                <c:pt idx="1">
                  <c:v>2.0505568322432386</c:v>
                </c:pt>
                <c:pt idx="2">
                  <c:v>2.0770726533498323</c:v>
                </c:pt>
                <c:pt idx="3">
                  <c:v>2.3245536503447055</c:v>
                </c:pt>
                <c:pt idx="4">
                  <c:v>2.616227682517235</c:v>
                </c:pt>
                <c:pt idx="5">
                  <c:v>2.8548700724765776</c:v>
                </c:pt>
                <c:pt idx="6">
                  <c:v>2.907901714689765</c:v>
                </c:pt>
                <c:pt idx="7">
                  <c:v>3.2437687820399503</c:v>
                </c:pt>
                <c:pt idx="8">
                  <c:v>3.1995757468622945</c:v>
                </c:pt>
                <c:pt idx="9">
                  <c:v>3.3586706735018561</c:v>
                </c:pt>
                <c:pt idx="10">
                  <c:v>3.3851864946084498</c:v>
                </c:pt>
                <c:pt idx="11">
                  <c:v>3.9950503800601029</c:v>
                </c:pt>
                <c:pt idx="12">
                  <c:v>4.8789110836132226</c:v>
                </c:pt>
                <c:pt idx="13">
                  <c:v>5.0114901891461905</c:v>
                </c:pt>
                <c:pt idx="14">
                  <c:v>2.9255789287608271</c:v>
                </c:pt>
                <c:pt idx="15">
                  <c:v>1.2285663779388369</c:v>
                </c:pt>
                <c:pt idx="16">
                  <c:v>1.0076012020505569</c:v>
                </c:pt>
                <c:pt idx="17">
                  <c:v>0.5479936362029344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0.60180541624874617</c:v>
                </c:pt>
                <c:pt idx="1">
                  <c:v>0.40899795501022501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2.2266800401203612</c:v>
                </c:pt>
                <c:pt idx="1">
                  <c:v>0.49079754601226999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10.230692076228685</c:v>
                </c:pt>
                <c:pt idx="1">
                  <c:v>3.8036809815950923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20.50150451354062</c:v>
                </c:pt>
                <c:pt idx="1">
                  <c:v>14.662576687116562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51.735205616850557</c:v>
                </c:pt>
                <c:pt idx="1">
                  <c:v>66.50306748466258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4.0722166499498496</c:v>
                </c:pt>
                <c:pt idx="1">
                  <c:v>4.1513292433537829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10.631895687061183</c:v>
                </c:pt>
                <c:pt idx="1">
                  <c:v>9.9795501022494886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32.437311935807422</c:v>
                </c:pt>
                <c:pt idx="1">
                  <c:v>29.591002044989771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31.935807422266798</c:v>
                </c:pt>
                <c:pt idx="1">
                  <c:v>35.030674846625764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35.025075225677035</c:v>
                </c:pt>
                <c:pt idx="1">
                  <c:v>34.805725971370144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0.60180541624874617</c:v>
                </c:pt>
                <c:pt idx="1">
                  <c:v>0.57259713701431492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7056"/>
        <c:axId val="159710592"/>
      </c:barChart>
      <c:catAx>
        <c:axId val="15967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392"/>
        <c:axId val="160028928"/>
      </c:barChart>
      <c:catAx>
        <c:axId val="160027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928"/>
        <c:crosses val="autoZero"/>
        <c:auto val="1"/>
        <c:lblAlgn val="ctr"/>
        <c:lblOffset val="100"/>
        <c:noMultiLvlLbl val="0"/>
      </c:catAx>
      <c:valAx>
        <c:axId val="1600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1.26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256"/>
        <c:axId val="160611328"/>
      </c:barChart>
      <c:catAx>
        <c:axId val="16060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auto val="1"/>
        <c:lblAlgn val="ctr"/>
        <c:lblOffset val="100"/>
        <c:noMultiLvlLbl val="0"/>
      </c:catAx>
      <c:valAx>
        <c:axId val="16061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74.360286591606965</c:v>
                </c:pt>
                <c:pt idx="2">
                  <c:v>14.759615384615385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25.639713408393039</c:v>
                </c:pt>
                <c:pt idx="2">
                  <c:v>85.240384615384613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072"/>
        <c:axId val="160884608"/>
      </c:barChart>
      <c:catAx>
        <c:axId val="160883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34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</c:v>
                </c:pt>
                <c:pt idx="1">
                  <c:v>111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115</c:v>
                </c:pt>
                <c:pt idx="1">
                  <c:v>98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3984"/>
        <c:axId val="161661312"/>
      </c:barChart>
      <c:catAx>
        <c:axId val="16159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312"/>
        <c:crosses val="autoZero"/>
        <c:auto val="1"/>
        <c:lblAlgn val="ctr"/>
        <c:lblOffset val="100"/>
        <c:noMultiLvlLbl val="0"/>
      </c:catAx>
      <c:valAx>
        <c:axId val="16166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3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28.668941979522184</c:v>
                </c:pt>
                <c:pt idx="1">
                  <c:v>31.34944018856806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29.048160788775125</c:v>
                </c:pt>
                <c:pt idx="1">
                  <c:v>27.047731290512672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17.519908987485781</c:v>
                </c:pt>
                <c:pt idx="1">
                  <c:v>16.205067766647023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11.831626848691695</c:v>
                </c:pt>
                <c:pt idx="1">
                  <c:v>16.028285209192696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6.4467197572999622</c:v>
                </c:pt>
                <c:pt idx="1">
                  <c:v>5.2445492044784912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6.4846416382252556</c:v>
                </c:pt>
                <c:pt idx="1">
                  <c:v>4.1249263406010606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7168"/>
        <c:axId val="161930624"/>
      </c:barChart>
      <c:catAx>
        <c:axId val="16192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30624"/>
        <c:crosses val="autoZero"/>
        <c:auto val="1"/>
        <c:lblAlgn val="ctr"/>
        <c:lblOffset val="100"/>
        <c:noMultiLvlLbl val="0"/>
      </c:catAx>
      <c:valAx>
        <c:axId val="161930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7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45.11</c:v>
                </c:pt>
                <c:pt idx="1">
                  <c:v>45.15</c:v>
                </c:pt>
                <c:pt idx="2">
                  <c:v>8.6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51.9</c:v>
                </c:pt>
                <c:pt idx="1">
                  <c:v>37.1</c:v>
                </c:pt>
                <c:pt idx="2">
                  <c:v>9.64</c:v>
                </c:pt>
                <c:pt idx="3">
                  <c:v>1.07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52352</c:v>
                </c:pt>
                <c:pt idx="1">
                  <c:v>58246</c:v>
                </c:pt>
                <c:pt idx="2">
                  <c:v>67248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945</c:v>
                </c:pt>
                <c:pt idx="1">
                  <c:v>1067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1832</c:v>
                </c:pt>
                <c:pt idx="1">
                  <c:v>1878</c:v>
                </c:pt>
                <c:pt idx="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976"/>
        <c:axId val="164385536"/>
      </c:barChart>
      <c:catAx>
        <c:axId val="1643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536"/>
        <c:crosses val="autoZero"/>
        <c:auto val="1"/>
        <c:lblAlgn val="ctr"/>
        <c:lblOffset val="100"/>
        <c:noMultiLvlLbl val="0"/>
      </c:catAx>
      <c:valAx>
        <c:axId val="16438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14.5</c:v>
                </c:pt>
                <c:pt idx="1">
                  <c:v>28.1</c:v>
                </c:pt>
                <c:pt idx="2">
                  <c:v>1.2</c:v>
                </c:pt>
                <c:pt idx="3">
                  <c:v>56.199999999999996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80.503144654088061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19.49685534591195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936"/>
        <c:axId val="167585280"/>
      </c:barChart>
      <c:catAx>
        <c:axId val="1675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597</c:v>
                </c:pt>
                <c:pt idx="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3.6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18.399999999999999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795</c:v>
                </c:pt>
                <c:pt idx="1">
                  <c:v>1179</c:v>
                </c:pt>
                <c:pt idx="2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128</c:v>
                </c:pt>
                <c:pt idx="1">
                  <c:v>237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1816</c:v>
                </c:pt>
                <c:pt idx="1">
                  <c:v>3159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185</c:v>
                </c:pt>
                <c:pt idx="1">
                  <c:v>703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17</c:v>
                </c:pt>
                <c:pt idx="1">
                  <c:v>19.5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33.5</c:v>
                </c:pt>
                <c:pt idx="1">
                  <c:v>34.9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4955.55</c:v>
                </c:pt>
                <c:pt idx="1">
                  <c:v>4367.93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190</c:v>
                </c:pt>
                <c:pt idx="1">
                  <c:v>126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113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5689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5625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10830</v>
      </c>
      <c r="C4" s="35">
        <v>5334</v>
      </c>
      <c r="D4" s="63">
        <v>5496</v>
      </c>
      <c r="E4" s="211"/>
    </row>
    <row r="5" spans="1:5" ht="30" x14ac:dyDescent="0.25">
      <c r="A5" s="201" t="s">
        <v>716</v>
      </c>
      <c r="B5" s="72">
        <v>10540</v>
      </c>
      <c r="C5" s="61">
        <v>5222</v>
      </c>
      <c r="D5" s="111">
        <v>5318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1105</v>
      </c>
      <c r="C4" s="71">
        <v>2280</v>
      </c>
    </row>
    <row r="5" spans="1:6" x14ac:dyDescent="0.25">
      <c r="A5" s="286" t="s">
        <v>719</v>
      </c>
      <c r="B5" s="214">
        <v>385</v>
      </c>
      <c r="C5" s="214">
        <v>614</v>
      </c>
    </row>
    <row r="6" spans="1:6" x14ac:dyDescent="0.25">
      <c r="A6" s="286" t="s">
        <v>720</v>
      </c>
      <c r="B6" s="214">
        <v>908</v>
      </c>
      <c r="C6" s="214">
        <v>846</v>
      </c>
    </row>
    <row r="7" spans="1:6" x14ac:dyDescent="0.25">
      <c r="A7" s="286" t="s">
        <v>721</v>
      </c>
      <c r="B7" s="214">
        <v>1198</v>
      </c>
      <c r="C7" s="214">
        <v>1151</v>
      </c>
    </row>
    <row r="8" spans="1:6" x14ac:dyDescent="0.25">
      <c r="A8" s="286" t="s">
        <v>722</v>
      </c>
      <c r="B8" s="214">
        <v>6</v>
      </c>
      <c r="C8" s="214">
        <v>38</v>
      </c>
    </row>
    <row r="9" spans="1:6" x14ac:dyDescent="0.25">
      <c r="A9" s="286" t="s">
        <v>723</v>
      </c>
      <c r="B9" s="214">
        <v>574</v>
      </c>
      <c r="C9" s="214">
        <v>570</v>
      </c>
    </row>
    <row r="10" spans="1:6" ht="30" x14ac:dyDescent="0.25">
      <c r="A10" s="293" t="s">
        <v>724</v>
      </c>
      <c r="B10" s="214">
        <v>1918</v>
      </c>
      <c r="C10" s="214">
        <v>200</v>
      </c>
    </row>
    <row r="11" spans="1:6" x14ac:dyDescent="0.25">
      <c r="A11" s="286" t="s">
        <v>887</v>
      </c>
      <c r="B11" s="214">
        <v>216</v>
      </c>
      <c r="C11" s="214">
        <v>473</v>
      </c>
    </row>
    <row r="12" spans="1:6" x14ac:dyDescent="0.25">
      <c r="A12" s="294" t="s">
        <v>16</v>
      </c>
      <c r="B12" s="1">
        <f>SUM(B4:B11)</f>
        <v>6310</v>
      </c>
      <c r="C12" s="1">
        <f>SUM(C4:C11)</f>
        <v>6172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1407</v>
      </c>
      <c r="C19" s="71">
        <v>2149</v>
      </c>
    </row>
    <row r="20" spans="1:3" x14ac:dyDescent="0.25">
      <c r="A20" s="286" t="s">
        <v>719</v>
      </c>
      <c r="B20" s="214">
        <v>391</v>
      </c>
      <c r="C20" s="214">
        <v>384</v>
      </c>
    </row>
    <row r="21" spans="1:3" x14ac:dyDescent="0.25">
      <c r="A21" s="286" t="s">
        <v>720</v>
      </c>
      <c r="B21" s="214">
        <v>654</v>
      </c>
      <c r="C21" s="214">
        <v>690</v>
      </c>
    </row>
    <row r="22" spans="1:3" x14ac:dyDescent="0.25">
      <c r="A22" s="286" t="s">
        <v>721</v>
      </c>
      <c r="B22" s="214">
        <v>1311</v>
      </c>
      <c r="C22" s="214">
        <v>1416</v>
      </c>
    </row>
    <row r="23" spans="1:3" x14ac:dyDescent="0.25">
      <c r="A23" s="286" t="s">
        <v>722</v>
      </c>
      <c r="B23" s="214">
        <v>14</v>
      </c>
      <c r="C23" s="214">
        <v>39</v>
      </c>
    </row>
    <row r="24" spans="1:3" x14ac:dyDescent="0.25">
      <c r="A24" s="286" t="s">
        <v>723</v>
      </c>
      <c r="B24" s="214">
        <v>399</v>
      </c>
      <c r="C24" s="214">
        <v>297</v>
      </c>
    </row>
    <row r="25" spans="1:3" ht="30" x14ac:dyDescent="0.25">
      <c r="A25" s="293" t="s">
        <v>724</v>
      </c>
      <c r="B25" s="214">
        <v>1145</v>
      </c>
      <c r="C25" s="214">
        <v>67</v>
      </c>
    </row>
    <row r="26" spans="1:3" x14ac:dyDescent="0.25">
      <c r="A26" s="286" t="s">
        <v>887</v>
      </c>
      <c r="B26" s="214">
        <v>318</v>
      </c>
      <c r="C26" s="214">
        <v>538</v>
      </c>
    </row>
    <row r="27" spans="1:3" x14ac:dyDescent="0.25">
      <c r="A27" s="294" t="s">
        <v>16</v>
      </c>
      <c r="B27" s="1">
        <f>SUM(B19:B26)</f>
        <v>5639</v>
      </c>
      <c r="C27" s="1">
        <f>SUM(C19:C26)</f>
        <v>5580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75.75</v>
      </c>
      <c r="C4" s="1018">
        <v>72.900000000000006</v>
      </c>
      <c r="D4" s="1018">
        <v>78.680000000000007</v>
      </c>
      <c r="E4" s="1019">
        <v>60</v>
      </c>
      <c r="F4" s="1019">
        <v>167.7</v>
      </c>
      <c r="G4" s="1020">
        <v>44.7</v>
      </c>
      <c r="H4" s="1021">
        <v>43.8</v>
      </c>
      <c r="I4" s="1022">
        <v>45.5</v>
      </c>
      <c r="J4" s="1019">
        <v>36.200000000000003</v>
      </c>
    </row>
    <row r="5" spans="1:12" x14ac:dyDescent="0.25">
      <c r="A5" s="498">
        <v>2021</v>
      </c>
      <c r="B5" s="757">
        <v>74.900000000000006</v>
      </c>
      <c r="C5" s="758">
        <v>72.3</v>
      </c>
      <c r="D5" s="758">
        <v>77.680000000000007</v>
      </c>
      <c r="E5" s="1023">
        <v>59</v>
      </c>
      <c r="F5" s="1023">
        <v>173.8</v>
      </c>
      <c r="G5" s="1024">
        <v>44.9</v>
      </c>
      <c r="H5" s="1025">
        <v>44.1</v>
      </c>
      <c r="I5" s="1026">
        <v>45.7</v>
      </c>
      <c r="J5" s="1023">
        <v>18.399999999999999</v>
      </c>
    </row>
    <row r="6" spans="1:12" x14ac:dyDescent="0.25">
      <c r="A6" s="499">
        <v>2022</v>
      </c>
      <c r="B6" s="1011">
        <v>73.98</v>
      </c>
      <c r="C6" s="1012">
        <v>71.2</v>
      </c>
      <c r="D6" s="1012">
        <v>76.989999999999995</v>
      </c>
      <c r="E6" s="1013">
        <v>61</v>
      </c>
      <c r="F6" s="1013">
        <v>186</v>
      </c>
      <c r="G6" s="1014">
        <v>45.3</v>
      </c>
      <c r="H6" s="1015">
        <v>44.8</v>
      </c>
      <c r="I6" s="1016">
        <v>45.8</v>
      </c>
      <c r="J6" s="1013">
        <v>8.8000000000000007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36.200000000000003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18.399999999999999</v>
      </c>
    </row>
    <row r="13" spans="1:12" x14ac:dyDescent="0.25">
      <c r="A13" s="633">
        <f t="shared" si="0"/>
        <v>2022</v>
      </c>
      <c r="B13" s="627">
        <f t="shared" si="1"/>
        <v>8.8000000000000007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2189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67248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977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1926</v>
      </c>
      <c r="C5" s="70">
        <v>2777</v>
      </c>
      <c r="D5" s="55">
        <v>1832</v>
      </c>
      <c r="E5" s="110">
        <v>945</v>
      </c>
      <c r="F5" s="55">
        <v>25.2</v>
      </c>
      <c r="G5" s="55">
        <v>33.5</v>
      </c>
      <c r="H5" s="110">
        <v>17</v>
      </c>
      <c r="I5" s="55"/>
      <c r="J5" s="70"/>
      <c r="K5" s="55"/>
      <c r="L5" s="55"/>
      <c r="M5" s="71">
        <v>152</v>
      </c>
      <c r="N5" s="71">
        <v>113</v>
      </c>
      <c r="O5" s="71">
        <v>190</v>
      </c>
    </row>
    <row r="6" spans="1:16" x14ac:dyDescent="0.25">
      <c r="A6" s="215">
        <v>2021</v>
      </c>
      <c r="B6" s="212">
        <v>2031</v>
      </c>
      <c r="C6" s="212">
        <v>2945</v>
      </c>
      <c r="D6" s="58">
        <v>1878</v>
      </c>
      <c r="E6" s="160">
        <v>1067</v>
      </c>
      <c r="F6" s="58">
        <v>27.1</v>
      </c>
      <c r="G6" s="58">
        <v>34.9</v>
      </c>
      <c r="H6" s="160">
        <v>19.5</v>
      </c>
      <c r="I6" s="58">
        <v>52352</v>
      </c>
      <c r="J6" s="212">
        <v>1215</v>
      </c>
      <c r="K6" s="58">
        <v>532</v>
      </c>
      <c r="L6" s="58">
        <v>683</v>
      </c>
      <c r="M6" s="214">
        <v>113</v>
      </c>
      <c r="N6" s="214">
        <v>100</v>
      </c>
      <c r="O6" s="214">
        <v>126</v>
      </c>
    </row>
    <row r="7" spans="1:16" x14ac:dyDescent="0.25">
      <c r="A7" s="229">
        <v>2022</v>
      </c>
      <c r="B7" s="167">
        <v>2189</v>
      </c>
      <c r="C7" s="167">
        <v>3066</v>
      </c>
      <c r="D7" s="94">
        <v>1895</v>
      </c>
      <c r="E7" s="169">
        <v>1171</v>
      </c>
      <c r="F7" s="94">
        <v>27.1</v>
      </c>
      <c r="G7" s="58">
        <v>33.700000000000003</v>
      </c>
      <c r="H7" s="160">
        <v>20.6</v>
      </c>
      <c r="I7" s="94">
        <v>58246</v>
      </c>
      <c r="J7" s="167">
        <v>990</v>
      </c>
      <c r="K7" s="94">
        <v>434</v>
      </c>
      <c r="L7" s="94">
        <v>556</v>
      </c>
      <c r="M7" s="214">
        <v>88</v>
      </c>
      <c r="N7" s="214">
        <v>78</v>
      </c>
      <c r="O7" s="214">
        <v>99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67248</v>
      </c>
      <c r="J8" s="1072">
        <v>977</v>
      </c>
      <c r="K8" s="1073">
        <v>401</v>
      </c>
      <c r="L8" s="1073">
        <v>576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52352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58246</v>
      </c>
      <c r="F14" s="514">
        <f>A5</f>
        <v>2020</v>
      </c>
      <c r="G14" s="310">
        <f>IF(ISBLANK(E5),"",E5)</f>
        <v>945</v>
      </c>
      <c r="H14" s="310">
        <f>IF(ISBLANK(D5),"",D5)</f>
        <v>1832</v>
      </c>
      <c r="K14" s="514">
        <f>A6</f>
        <v>2021</v>
      </c>
      <c r="L14" s="310">
        <f>IF(ISBLANK(L6),"",L6)</f>
        <v>683</v>
      </c>
      <c r="M14" s="310">
        <f>IF(ISBLANK(K6),"",K6)</f>
        <v>532</v>
      </c>
    </row>
    <row r="15" spans="1:16" x14ac:dyDescent="0.25">
      <c r="A15" s="481">
        <f>A8</f>
        <v>2023</v>
      </c>
      <c r="B15" s="311">
        <f t="shared" si="0"/>
        <v>67248</v>
      </c>
      <c r="F15" s="486">
        <f t="shared" ref="F15:F16" si="1">A6</f>
        <v>2021</v>
      </c>
      <c r="G15" s="479">
        <f t="shared" ref="G15:G16" si="2">IF(ISBLANK(E6),"",E6)</f>
        <v>1067</v>
      </c>
      <c r="H15" s="479">
        <f t="shared" ref="H15:H16" si="3">IF(ISBLANK(D6),"",D6)</f>
        <v>1878</v>
      </c>
      <c r="K15" s="486">
        <f>A7</f>
        <v>2022</v>
      </c>
      <c r="L15" s="479">
        <f t="shared" ref="L15:L16" si="4">IF(ISBLANK(L7),"",L7)</f>
        <v>556</v>
      </c>
      <c r="M15" s="479">
        <f t="shared" ref="M15:M16" si="5">IF(ISBLANK(K7),"",K7)</f>
        <v>434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1171</v>
      </c>
      <c r="H16" s="311">
        <f t="shared" si="3"/>
        <v>1895</v>
      </c>
      <c r="K16" s="481">
        <f>A8</f>
        <v>2023</v>
      </c>
      <c r="L16" s="311">
        <f t="shared" si="4"/>
        <v>576</v>
      </c>
      <c r="M16" s="311">
        <f t="shared" si="5"/>
        <v>401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1926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2031</v>
      </c>
      <c r="C21" s="373"/>
      <c r="D21" s="197"/>
      <c r="F21" s="514">
        <f>A5</f>
        <v>2020</v>
      </c>
      <c r="G21" s="310">
        <f>IF(ISBLANK(E5),"",E5)</f>
        <v>945</v>
      </c>
      <c r="H21" s="310">
        <f>IF(ISBLANK(D5),"",D5)</f>
        <v>1832</v>
      </c>
      <c r="K21" s="514">
        <f>A6</f>
        <v>2021</v>
      </c>
      <c r="L21" s="310">
        <f>IF(ISBLANK(L6),"",L6)</f>
        <v>683</v>
      </c>
      <c r="M21" s="310">
        <f>IF(ISBLANK(K6),"",K6)</f>
        <v>532</v>
      </c>
    </row>
    <row r="22" spans="1:15" x14ac:dyDescent="0.25">
      <c r="A22" s="481">
        <f t="shared" si="6"/>
        <v>2022</v>
      </c>
      <c r="B22" s="311">
        <f t="shared" si="7"/>
        <v>2189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1067</v>
      </c>
      <c r="H22" s="479">
        <f t="shared" ref="H22:H23" si="10">IF(ISBLANK(D6),"",D6)</f>
        <v>1878</v>
      </c>
      <c r="K22" s="486">
        <f>A7</f>
        <v>2022</v>
      </c>
      <c r="L22" s="479">
        <f>IF(ISBLANK(L7),"",L7)</f>
        <v>556</v>
      </c>
      <c r="M22" s="479">
        <f>IF(ISBLANK(K7),"",K7)</f>
        <v>434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1171</v>
      </c>
      <c r="H23" s="311">
        <f t="shared" si="10"/>
        <v>1895</v>
      </c>
      <c r="K23" s="481">
        <f>A8</f>
        <v>2023</v>
      </c>
      <c r="L23" s="311">
        <f>IF(ISBLANK(L8),"",L8)</f>
        <v>576</v>
      </c>
      <c r="M23" s="311">
        <f>IF(ISBLANK(K8),"",K8)</f>
        <v>401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1926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2031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2189</v>
      </c>
      <c r="C28" s="373"/>
      <c r="D28" s="197"/>
      <c r="F28" s="514">
        <f>A5</f>
        <v>2020</v>
      </c>
      <c r="G28" s="310">
        <f>IF(ISBLANK(H5),"",H5)</f>
        <v>17</v>
      </c>
      <c r="H28" s="310">
        <f>IF(ISBLANK(G5),"",G5)</f>
        <v>33.5</v>
      </c>
      <c r="K28" s="514">
        <f>A5</f>
        <v>2020</v>
      </c>
      <c r="L28" s="310">
        <f>IF(ISBLANK(O5),"",O5)</f>
        <v>190</v>
      </c>
      <c r="M28" s="310">
        <f>IF(ISBLANK(N5),"",N5)</f>
        <v>113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19.5</v>
      </c>
      <c r="H29" s="479">
        <f t="shared" ref="H29:H30" si="15">IF(ISBLANK(G6),"",G6)</f>
        <v>34.9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100</v>
      </c>
    </row>
    <row r="30" spans="1:15" x14ac:dyDescent="0.25">
      <c r="F30" s="481">
        <f t="shared" si="13"/>
        <v>2022</v>
      </c>
      <c r="G30" s="311">
        <f t="shared" si="14"/>
        <v>20.6</v>
      </c>
      <c r="H30" s="311">
        <f t="shared" si="15"/>
        <v>33.700000000000003</v>
      </c>
      <c r="K30" s="481">
        <f t="shared" si="16"/>
        <v>2022</v>
      </c>
      <c r="L30" s="311">
        <f t="shared" si="17"/>
        <v>99</v>
      </c>
      <c r="M30" s="311">
        <f t="shared" si="18"/>
        <v>78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17</v>
      </c>
      <c r="H35" s="310">
        <f>IF(ISBLANK(G5),"",G5)</f>
        <v>33.5</v>
      </c>
      <c r="K35" s="514">
        <f>A5</f>
        <v>2020</v>
      </c>
      <c r="L35" s="310">
        <f>IF(ISBLANK(O5),"",O5)</f>
        <v>190</v>
      </c>
      <c r="M35" s="310">
        <f>IF(ISBLANK(N5),"",N5)</f>
        <v>113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19.5</v>
      </c>
      <c r="H36" s="479">
        <f t="shared" ref="H36:H37" si="21">IF(ISBLANK(G6),"",G6)</f>
        <v>34.9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100</v>
      </c>
    </row>
    <row r="37" spans="6:15" x14ac:dyDescent="0.25">
      <c r="F37" s="481">
        <f t="shared" si="19"/>
        <v>2022</v>
      </c>
      <c r="G37" s="311">
        <f t="shared" si="20"/>
        <v>20.6</v>
      </c>
      <c r="H37" s="311">
        <f t="shared" si="21"/>
        <v>33.700000000000003</v>
      </c>
      <c r="K37" s="481">
        <f t="shared" si="22"/>
        <v>2022</v>
      </c>
      <c r="L37" s="311">
        <f t="shared" si="23"/>
        <v>99</v>
      </c>
      <c r="M37" s="311">
        <f t="shared" si="24"/>
        <v>78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16.7</v>
      </c>
      <c r="D6" s="63">
        <v>18.2</v>
      </c>
      <c r="E6" s="35">
        <v>48.2</v>
      </c>
      <c r="F6" s="35">
        <v>43.6</v>
      </c>
      <c r="G6" s="35">
        <v>51.8</v>
      </c>
      <c r="H6" s="292">
        <v>34.200000000000003</v>
      </c>
      <c r="I6" s="35">
        <v>39.700000000000003</v>
      </c>
      <c r="J6" s="63">
        <v>30</v>
      </c>
      <c r="M6" s="127" t="s">
        <v>16</v>
      </c>
      <c r="N6" s="935">
        <f>IF(ISBLANK(B8),"",B8)</f>
        <v>15.4</v>
      </c>
      <c r="O6" s="935">
        <f>IF(ISBLANK(E8),"",E8)</f>
        <v>48.4</v>
      </c>
      <c r="P6" s="128">
        <f>IF(ISBLANK(H8),"",H8)</f>
        <v>36.200000000000003</v>
      </c>
    </row>
    <row r="7" spans="1:19" x14ac:dyDescent="0.25">
      <c r="A7" s="286">
        <v>2022</v>
      </c>
      <c r="B7" s="167">
        <v>16.899999999999999</v>
      </c>
      <c r="C7" s="94">
        <v>17.3</v>
      </c>
      <c r="D7" s="169">
        <v>16.5</v>
      </c>
      <c r="E7" s="94">
        <v>45.7</v>
      </c>
      <c r="F7" s="94">
        <v>43.8</v>
      </c>
      <c r="G7" s="94">
        <v>47.1</v>
      </c>
      <c r="H7" s="167">
        <v>37.5</v>
      </c>
      <c r="I7" s="94">
        <v>38.9</v>
      </c>
      <c r="J7" s="169">
        <v>36.299999999999997</v>
      </c>
    </row>
    <row r="8" spans="1:19" x14ac:dyDescent="0.25">
      <c r="A8" s="218">
        <v>2023</v>
      </c>
      <c r="B8" s="167">
        <v>15.4</v>
      </c>
      <c r="C8" s="94">
        <v>13.2</v>
      </c>
      <c r="D8" s="169">
        <v>16.8</v>
      </c>
      <c r="E8" s="94">
        <v>48.4</v>
      </c>
      <c r="F8" s="94">
        <v>48.1</v>
      </c>
      <c r="G8" s="94">
        <v>48.6</v>
      </c>
      <c r="H8" s="167">
        <v>36.200000000000003</v>
      </c>
      <c r="I8" s="94">
        <v>38.700000000000003</v>
      </c>
      <c r="J8" s="169">
        <v>34.5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</v>
      </c>
      <c r="O12" s="936">
        <f>IF(ISBLANK(G8),"",G8)</f>
        <v>48.6</v>
      </c>
      <c r="P12" s="938">
        <f>IF(ISBLANK(J8),"",J8)</f>
        <v>34.5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13.2</v>
      </c>
      <c r="O13" s="937">
        <f>IF(ISBLANK(F8),"",F8)</f>
        <v>48.1</v>
      </c>
      <c r="P13" s="939">
        <f>IF(ISBLANK(I8),"",I8)</f>
        <v>38.700000000000003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15.4</v>
      </c>
      <c r="O20" s="935">
        <f>IF(ISBLANK(E8),"",E8)</f>
        <v>48.4</v>
      </c>
      <c r="P20" s="940">
        <f>IF(ISBLANK(H8),"",H8)</f>
        <v>36.200000000000003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</v>
      </c>
      <c r="O24" s="936">
        <f>IF(ISBLANK(G8),"",G8)</f>
        <v>48.6</v>
      </c>
      <c r="P24" s="938">
        <f>IF(ISBLANK(J8),"",J8)</f>
        <v>34.5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13.2</v>
      </c>
      <c r="O25" s="937">
        <f>IF(ISBLANK(F8),"",F8)</f>
        <v>48.1</v>
      </c>
      <c r="P25" s="939">
        <f>IF(ISBLANK(I8),"",I8)</f>
        <v>38.700000000000003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599230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52964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690960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61071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1028542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90909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632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86446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</v>
      </c>
      <c r="E20" s="600">
        <v>13.9</v>
      </c>
      <c r="F20" s="600">
        <v>14.5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26.4</v>
      </c>
      <c r="E21" s="751">
        <v>26</v>
      </c>
      <c r="F21" s="751">
        <v>28.1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7.5</v>
      </c>
      <c r="E22" s="752">
        <v>1.1000000000000001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14.5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56.199999999999996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14.5</v>
      </c>
      <c r="C30" s="204" t="s">
        <v>493</v>
      </c>
    </row>
    <row r="31" spans="1:11" x14ac:dyDescent="0.25">
      <c r="A31" s="698" t="s">
        <v>1430</v>
      </c>
      <c r="B31" s="734">
        <f>F21</f>
        <v>28.1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56.199999999999996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87</v>
      </c>
      <c r="C4" s="71">
        <v>5</v>
      </c>
      <c r="D4" s="71">
        <v>12</v>
      </c>
      <c r="G4" s="217">
        <f>A4</f>
        <v>2021</v>
      </c>
      <c r="H4" s="289">
        <f>IF(ISBLANK(C4),"",C4)</f>
        <v>5</v>
      </c>
      <c r="I4" s="289">
        <f>IF(ISBLANK(D4),"",D4)</f>
        <v>12</v>
      </c>
    </row>
    <row r="5" spans="1:9" x14ac:dyDescent="0.25">
      <c r="A5" s="286">
        <v>2022</v>
      </c>
      <c r="B5" s="214">
        <v>88</v>
      </c>
      <c r="C5" s="214">
        <v>5</v>
      </c>
      <c r="D5" s="214">
        <v>5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82</v>
      </c>
      <c r="C6" s="168">
        <v>6</v>
      </c>
      <c r="D6" s="168">
        <v>3</v>
      </c>
      <c r="G6" s="219">
        <f t="shared" si="0"/>
        <v>2023</v>
      </c>
      <c r="H6" s="291">
        <f t="shared" si="1"/>
        <v>6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12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518</v>
      </c>
      <c r="C23" s="71">
        <v>45</v>
      </c>
      <c r="D23" s="71">
        <v>98</v>
      </c>
      <c r="G23" s="217">
        <f>A23</f>
        <v>2021</v>
      </c>
      <c r="H23" s="289">
        <f>IF(ISBLANK(C23),"",C23)</f>
        <v>45</v>
      </c>
      <c r="I23" s="289">
        <f>IF(ISBLANK(D23),"",D23)</f>
        <v>98</v>
      </c>
    </row>
    <row r="24" spans="1:13" x14ac:dyDescent="0.25">
      <c r="A24" s="286">
        <v>2022</v>
      </c>
      <c r="B24" s="214">
        <v>572</v>
      </c>
      <c r="C24" s="214">
        <v>59</v>
      </c>
      <c r="D24" s="214">
        <v>111</v>
      </c>
      <c r="G24" s="286">
        <f t="shared" ref="G24:G25" si="6">A24</f>
        <v>2022</v>
      </c>
      <c r="H24" s="290">
        <f t="shared" ref="H24:H25" si="7">IF(ISBLANK(C24),"",C24)</f>
        <v>59</v>
      </c>
      <c r="I24" s="290">
        <f t="shared" ref="I24:I25" si="8">IF(ISBLANK(D24),"",D24)</f>
        <v>111</v>
      </c>
    </row>
    <row r="25" spans="1:13" x14ac:dyDescent="0.25">
      <c r="A25" s="218">
        <v>2023</v>
      </c>
      <c r="B25" s="168">
        <v>632</v>
      </c>
      <c r="C25" s="168">
        <v>39</v>
      </c>
      <c r="D25" s="168">
        <v>100</v>
      </c>
      <c r="G25" s="219">
        <f t="shared" si="6"/>
        <v>2023</v>
      </c>
      <c r="H25" s="291">
        <f t="shared" si="7"/>
        <v>39</v>
      </c>
      <c r="I25" s="291">
        <f t="shared" si="8"/>
        <v>100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45</v>
      </c>
      <c r="I31" s="289">
        <f>IF(ISBLANK(D23),"",D23)</f>
        <v>98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59</v>
      </c>
      <c r="I32" s="290">
        <f t="shared" si="10"/>
        <v>111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100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114739</v>
      </c>
      <c r="C4" s="1077">
        <v>10398</v>
      </c>
      <c r="D4" s="110">
        <v>201331</v>
      </c>
      <c r="E4" s="70">
        <v>18245</v>
      </c>
      <c r="F4" s="1076">
        <v>56948</v>
      </c>
      <c r="G4" s="70">
        <v>5161</v>
      </c>
      <c r="H4" s="1078">
        <v>762702</v>
      </c>
      <c r="I4" s="1077">
        <v>69117</v>
      </c>
    </row>
    <row r="5" spans="1:9" x14ac:dyDescent="0.25">
      <c r="A5" s="587">
        <v>2021</v>
      </c>
      <c r="B5" s="1079">
        <v>142882</v>
      </c>
      <c r="C5" s="1080">
        <v>13157</v>
      </c>
      <c r="D5" s="160">
        <v>267571</v>
      </c>
      <c r="E5" s="212">
        <v>24638</v>
      </c>
      <c r="F5" s="1079">
        <v>10925</v>
      </c>
      <c r="G5" s="212">
        <v>1006</v>
      </c>
      <c r="H5" s="1081">
        <v>1030104</v>
      </c>
      <c r="I5" s="1080">
        <v>94853</v>
      </c>
    </row>
    <row r="6" spans="1:9" x14ac:dyDescent="0.25">
      <c r="A6" s="588">
        <v>2022</v>
      </c>
      <c r="B6" s="1082">
        <v>149421</v>
      </c>
      <c r="C6" s="1083">
        <v>13207</v>
      </c>
      <c r="D6" s="169">
        <v>289135</v>
      </c>
      <c r="E6" s="167">
        <v>25556</v>
      </c>
      <c r="F6" s="1082">
        <v>11875</v>
      </c>
      <c r="G6" s="167">
        <v>1050</v>
      </c>
      <c r="H6" s="1084">
        <v>1028542</v>
      </c>
      <c r="I6" s="1083">
        <v>90909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53602</v>
      </c>
      <c r="C4" s="1076">
        <v>505405</v>
      </c>
      <c r="D4" s="1077">
        <v>45800</v>
      </c>
      <c r="E4" s="1076">
        <v>459056</v>
      </c>
      <c r="F4" s="1077">
        <v>41600</v>
      </c>
    </row>
    <row r="5" spans="1:6" x14ac:dyDescent="0.25">
      <c r="A5" s="480">
        <v>2021</v>
      </c>
      <c r="B5" s="1081">
        <v>58927</v>
      </c>
      <c r="C5" s="1079">
        <v>650800</v>
      </c>
      <c r="D5" s="1080">
        <v>59926</v>
      </c>
      <c r="E5" s="1079">
        <v>693259</v>
      </c>
      <c r="F5" s="1080">
        <v>63836</v>
      </c>
    </row>
    <row r="6" spans="1:6" ht="15.75" thickBot="1" x14ac:dyDescent="0.3">
      <c r="A6" s="960">
        <v>2022</v>
      </c>
      <c r="B6" s="1085">
        <v>86446</v>
      </c>
      <c r="C6" s="1086">
        <v>599230</v>
      </c>
      <c r="D6" s="1087">
        <v>52964</v>
      </c>
      <c r="E6" s="1086">
        <v>690960</v>
      </c>
      <c r="F6" s="1087">
        <v>61071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Mali Zvornik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11314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10830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10540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304</v>
      </c>
      <c r="C63" s="548">
        <f>IF(ISBLANK('DEM2'!C7),"-",'DEM2'!C7)</f>
        <v>339</v>
      </c>
      <c r="D63" s="548"/>
      <c r="E63" s="548">
        <f>IF(ISBLANK('DEM2'!D8),"-",'DEM2'!D8)</f>
        <v>300</v>
      </c>
      <c r="F63" s="548">
        <f>IF(ISBLANK('DEM2'!C8),"-",'DEM2'!C8)</f>
        <v>339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363</v>
      </c>
      <c r="C64" s="317">
        <f>IF(ISBLANK('DEM2'!F7),"-",'DEM2'!F7)</f>
        <v>352</v>
      </c>
      <c r="D64" s="789"/>
      <c r="E64" s="317">
        <f>IF(ISBLANK('DEM2'!G8),"-",'DEM2'!G8)</f>
        <v>366</v>
      </c>
      <c r="F64" s="317">
        <f>IF(ISBLANK('DEM2'!F8),"-",'DEM2'!F8)</f>
        <v>366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244</v>
      </c>
      <c r="C65" s="345">
        <f>IF(ISBLANK('DEM2'!I7),"-",'DEM2'!I7)</f>
        <v>205</v>
      </c>
      <c r="D65" s="393"/>
      <c r="E65" s="345">
        <f>IF(ISBLANK('DEM2'!J8),"-",'DEM2'!J8)</f>
        <v>233</v>
      </c>
      <c r="F65" s="345">
        <f>IF(ISBLANK('DEM2'!I8),"-",'DEM2'!I8)</f>
        <v>202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853</v>
      </c>
      <c r="C66" s="348">
        <f>IF(ISBLANK('DEM2'!L7),"-",'DEM2'!L7)</f>
        <v>838</v>
      </c>
      <c r="D66" s="394"/>
      <c r="E66" s="348">
        <f>IF(ISBLANK('DEM2'!M8),"-",'DEM2'!M8)</f>
        <v>831</v>
      </c>
      <c r="F66" s="348">
        <f>IF(ISBLANK('DEM2'!L8),"-",'DEM2'!L8)</f>
        <v>855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868</v>
      </c>
      <c r="C67" s="345">
        <f>IF(ISBLANK('DEM2'!O7),"-",'DEM2'!O7)</f>
        <v>927</v>
      </c>
      <c r="D67" s="393"/>
      <c r="E67" s="345">
        <f>IF(ISBLANK('DEM2'!P8),"-",'DEM2'!P8)</f>
        <v>869</v>
      </c>
      <c r="F67" s="345">
        <f>IF(ISBLANK('DEM2'!O8),"-",'DEM2'!O8)</f>
        <v>882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3563</v>
      </c>
      <c r="C68" s="317">
        <f>IF(ISBLANK('DEM2'!R7),"-",'DEM2'!R7)</f>
        <v>3603</v>
      </c>
      <c r="D68" s="395"/>
      <c r="E68" s="317">
        <f>IF(ISBLANK('DEM2'!S8),"-",'DEM2'!S8)</f>
        <v>3733</v>
      </c>
      <c r="F68" s="317">
        <f>IF(ISBLANK('DEM2'!R8),"-",'DEM2'!R8)</f>
        <v>3707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5477</v>
      </c>
      <c r="C69" s="463">
        <f>IF(ISBLANK('DEM2'!U7),"-",'DEM2'!U7)</f>
        <v>5383</v>
      </c>
      <c r="D69" s="799"/>
      <c r="E69" s="463">
        <f>IF(ISBLANK('DEM2'!V8),"-",'DEM2'!V8)</f>
        <v>5689</v>
      </c>
      <c r="F69" s="463">
        <f>IF(ISBLANK('DEM2'!U8),"-",'DEM2'!U8)</f>
        <v>5625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2189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67248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977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37.299999999999997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113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1028542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90909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289135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180851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25556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149421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13207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11875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1050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599230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52964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690960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61071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632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86446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2092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3070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2080</v>
      </c>
      <c r="C300" s="808">
        <f>IF(ISBLANK(POLJ3!C4),"-",POLJ3!C4)</f>
        <v>307</v>
      </c>
      <c r="D300" s="1160">
        <f>IF(ISBLANK(POLJ3!D4),"-",POLJ3!D4)</f>
        <v>1773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1954</v>
      </c>
      <c r="C301" s="789">
        <f>IF(ISBLANK(POLJ3!C5),"-",POLJ3!C5)</f>
        <v>1453</v>
      </c>
      <c r="D301" s="1161">
        <f>IF(ISBLANK(POLJ3!D5),"-",POLJ3!D5)</f>
        <v>501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2092</v>
      </c>
      <c r="C304" s="807">
        <f>IF(ISBLANK(POLJ3!C8),"-",POLJ3!C8)</f>
        <v>321</v>
      </c>
      <c r="D304" s="1164">
        <f>IF(ISBLANK(POLJ3!D8),"-",POLJ3!D8)</f>
        <v>1771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102.76</v>
      </c>
      <c r="C310" s="1165"/>
      <c r="D310" s="3"/>
      <c r="E310" s="5"/>
      <c r="F310" s="5"/>
      <c r="G310" s="815" t="s">
        <v>854</v>
      </c>
      <c r="H310" s="816">
        <f>IF(ISBLANK(POLJ2!H3),"-",POLJ2!H3)</f>
        <v>541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937.63</v>
      </c>
      <c r="C311" s="1154"/>
      <c r="D311" s="3"/>
      <c r="E311" s="5"/>
      <c r="F311" s="5"/>
      <c r="G311" s="810" t="s">
        <v>855</v>
      </c>
      <c r="H311" s="248">
        <f>IF(ISBLANK(POLJ2!H4),"-",POLJ2!H4)</f>
        <v>5882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306.04000000000002</v>
      </c>
      <c r="C312" s="1154"/>
      <c r="D312" s="3"/>
      <c r="E312" s="5"/>
      <c r="F312" s="5"/>
      <c r="G312" s="810" t="s">
        <v>856</v>
      </c>
      <c r="H312" s="248">
        <f>IF(ISBLANK(POLJ2!H5),"-",POLJ2!H5)</f>
        <v>7051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0.24</v>
      </c>
      <c r="C313" s="1154"/>
      <c r="D313" s="3"/>
      <c r="E313" s="5"/>
      <c r="F313" s="5"/>
      <c r="G313" s="812" t="s">
        <v>857</v>
      </c>
      <c r="H313" s="249">
        <f>IF(ISBLANK(POLJ2!H6),"-",POLJ2!H6)</f>
        <v>31634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4.95</v>
      </c>
      <c r="C314" s="1154"/>
      <c r="D314" s="3"/>
      <c r="E314" s="5"/>
      <c r="F314" s="5"/>
      <c r="G314" s="814" t="s">
        <v>847</v>
      </c>
      <c r="H314" s="817">
        <f>IF(ISBLANK(POLJ2!H7),"-",POLJ2!H7)</f>
        <v>45108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1371.35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2722.97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230</v>
      </c>
      <c r="I364" s="808">
        <f>IF(ISBLANK(OBRAZ2!I6),"-",OBRAZ2!I6)</f>
        <v>188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37.9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2.510460251046025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64.22018348623854</v>
      </c>
      <c r="I377" s="851">
        <f>IF(ISBLANK(OBRAZ2!C14),"-",OBRAZ2!C23)</f>
        <v>62.608695652173921</v>
      </c>
      <c r="J377" s="851">
        <f>IF(ISBLANK(OBRAZ2!D14),"-",OBRAZ2!D23)</f>
        <v>59.414225941422593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24.770642201834864</v>
      </c>
      <c r="I379" s="851">
        <f>IF(ISBLANK(OBRAZ2!C16),"-",OBRAZ2!C25)</f>
        <v>22.173913043478262</v>
      </c>
      <c r="J379" s="851">
        <f>IF(ISBLANK(OBRAZ2!D16),"-",OBRAZ2!D25)</f>
        <v>20.920502092050206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11.009174311926607</v>
      </c>
      <c r="I380" s="852">
        <f>IF(ISBLANK(OBRAZ2!C17),"-",OBRAZ2!C26)</f>
        <v>15.217391304347828</v>
      </c>
      <c r="J380" s="852">
        <f>IF(ISBLANK(OBRAZ2!D17),"-",OBRAZ2!D26)</f>
        <v>17.154811715481173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332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91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92.9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66.7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1132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377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3736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214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266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19.100000000000001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208.989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3257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1350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9323.48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12.463850000000001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169</v>
      </c>
      <c r="D696" s="3"/>
      <c r="E696" s="5"/>
      <c r="F696" s="5"/>
      <c r="G696" s="837">
        <v>2012</v>
      </c>
      <c r="H696" s="835">
        <f>IF(ISBLANK(INDEKSI2!B5),"-",INDEKSI2!B5)</f>
        <v>26.8</v>
      </c>
      <c r="I696" s="835">
        <f>IF(ISBLANK(INDEKSI2!C5),"-",INDEKSI2!C5)</f>
        <v>102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14.23</v>
      </c>
      <c r="D697" s="3"/>
      <c r="E697" s="5"/>
      <c r="F697" s="5"/>
      <c r="G697" s="838">
        <v>2013</v>
      </c>
      <c r="H697" s="559">
        <f>IF(ISBLANK(INDEKSI2!B6),"-",INDEKSI2!B6)</f>
        <v>27.29</v>
      </c>
      <c r="I697" s="559">
        <f>IF(ISBLANK(INDEKSI2!C6),"-",INDEKSI2!C6)</f>
        <v>109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27.47</v>
      </c>
      <c r="I698" s="836">
        <f>IF(ISBLANK(INDEKSI2!C7),"-",INDEKSI2!C7)</f>
        <v>113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1702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5216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27.47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12.463850000000001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14.23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23.26</v>
      </c>
      <c r="C4" s="721">
        <v>123</v>
      </c>
      <c r="D4" s="710"/>
      <c r="E4" s="711"/>
      <c r="F4" s="712"/>
    </row>
    <row r="5" spans="1:6" x14ac:dyDescent="0.25">
      <c r="A5" s="286">
        <v>2012</v>
      </c>
      <c r="B5" s="614">
        <v>26.8</v>
      </c>
      <c r="C5" s="722">
        <v>102</v>
      </c>
      <c r="D5" s="713"/>
      <c r="E5" s="641"/>
      <c r="F5" s="714"/>
    </row>
    <row r="6" spans="1:6" x14ac:dyDescent="0.25">
      <c r="A6" s="286">
        <v>2013</v>
      </c>
      <c r="B6" s="614">
        <v>27.29</v>
      </c>
      <c r="C6" s="722">
        <v>109</v>
      </c>
      <c r="D6" s="715">
        <v>12.463850000000001</v>
      </c>
      <c r="E6" s="609">
        <v>169</v>
      </c>
      <c r="F6" s="716">
        <v>14.23</v>
      </c>
    </row>
    <row r="7" spans="1:6" x14ac:dyDescent="0.25">
      <c r="A7" s="219">
        <v>2014</v>
      </c>
      <c r="B7" s="615">
        <v>27.47</v>
      </c>
      <c r="C7" s="723">
        <v>113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2092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102.76</v>
      </c>
      <c r="G3" s="217" t="s">
        <v>765</v>
      </c>
      <c r="H3" s="71">
        <v>541</v>
      </c>
    </row>
    <row r="4" spans="1:9" x14ac:dyDescent="0.25">
      <c r="A4" s="286" t="s">
        <v>760</v>
      </c>
      <c r="B4" s="214">
        <v>937.63</v>
      </c>
      <c r="G4" s="286" t="s">
        <v>766</v>
      </c>
      <c r="H4" s="214">
        <v>5882</v>
      </c>
    </row>
    <row r="5" spans="1:9" x14ac:dyDescent="0.25">
      <c r="A5" s="286" t="s">
        <v>761</v>
      </c>
      <c r="B5" s="214">
        <v>306.04000000000002</v>
      </c>
      <c r="G5" s="286" t="s">
        <v>767</v>
      </c>
      <c r="H5" s="214">
        <v>7051</v>
      </c>
    </row>
    <row r="6" spans="1:9" x14ac:dyDescent="0.25">
      <c r="A6" s="286" t="s">
        <v>762</v>
      </c>
      <c r="B6" s="214">
        <v>0.24</v>
      </c>
      <c r="G6" s="286" t="s">
        <v>768</v>
      </c>
      <c r="H6" s="214">
        <v>31634</v>
      </c>
    </row>
    <row r="7" spans="1:9" x14ac:dyDescent="0.25">
      <c r="A7" s="286" t="s">
        <v>763</v>
      </c>
      <c r="B7" s="214">
        <v>4.95</v>
      </c>
      <c r="G7" s="1" t="s">
        <v>24</v>
      </c>
      <c r="H7" s="288">
        <v>45108</v>
      </c>
    </row>
    <row r="8" spans="1:9" x14ac:dyDescent="0.25">
      <c r="A8" s="287" t="s">
        <v>764</v>
      </c>
      <c r="B8" s="73">
        <v>1371.35</v>
      </c>
    </row>
    <row r="9" spans="1:9" x14ac:dyDescent="0.25">
      <c r="A9" s="1" t="s">
        <v>24</v>
      </c>
      <c r="B9" s="288">
        <v>2722.97</v>
      </c>
      <c r="I9" s="41" t="s">
        <v>876</v>
      </c>
    </row>
    <row r="10" spans="1:9" x14ac:dyDescent="0.25">
      <c r="G10" s="29" t="s">
        <v>775</v>
      </c>
      <c r="H10" s="58">
        <v>3070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2080</v>
      </c>
      <c r="C4" s="55">
        <v>307</v>
      </c>
      <c r="D4" s="110">
        <v>1773</v>
      </c>
    </row>
    <row r="5" spans="1:4" ht="30" customHeight="1" x14ac:dyDescent="0.25">
      <c r="A5" s="274" t="s">
        <v>884</v>
      </c>
      <c r="B5" s="212">
        <v>1954</v>
      </c>
      <c r="C5" s="58">
        <v>1453</v>
      </c>
      <c r="D5" s="160">
        <v>501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2092</v>
      </c>
      <c r="C8" s="61">
        <v>321</v>
      </c>
      <c r="D8" s="111">
        <v>1771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74.360286591606965</v>
      </c>
      <c r="C15" s="278">
        <f>D5/B5*100</f>
        <v>25.639713408393039</v>
      </c>
    </row>
    <row r="16" spans="1:4" ht="30" x14ac:dyDescent="0.25">
      <c r="A16" s="279" t="s">
        <v>821</v>
      </c>
      <c r="B16" s="283">
        <f>C4/B4*100</f>
        <v>14.759615384615385</v>
      </c>
      <c r="C16" s="280">
        <f>D4/B4*100</f>
        <v>85.240384615384613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74.360286591606965</v>
      </c>
      <c r="C22" s="278">
        <f t="shared" si="0"/>
        <v>25.639713408393039</v>
      </c>
    </row>
    <row r="23" spans="1:3" ht="30" x14ac:dyDescent="0.25">
      <c r="A23" s="279" t="s">
        <v>858</v>
      </c>
      <c r="B23" s="285">
        <f t="shared" si="0"/>
        <v>14.759615384615385</v>
      </c>
      <c r="C23" s="284">
        <f t="shared" si="0"/>
        <v>85.240384615384613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37.9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230</v>
      </c>
      <c r="C6" s="973">
        <v>188</v>
      </c>
      <c r="D6" s="945">
        <v>42</v>
      </c>
      <c r="E6" s="973">
        <v>218</v>
      </c>
      <c r="F6" s="973">
        <v>172</v>
      </c>
      <c r="G6" s="945">
        <v>46</v>
      </c>
      <c r="H6" s="599">
        <v>230</v>
      </c>
      <c r="I6" s="616">
        <v>188</v>
      </c>
      <c r="J6" s="945">
        <v>42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43</v>
      </c>
      <c r="C7" s="975">
        <v>43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140</v>
      </c>
      <c r="C14" s="751">
        <v>144</v>
      </c>
      <c r="D14" s="751">
        <v>142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54</v>
      </c>
      <c r="C16" s="1029">
        <v>51</v>
      </c>
      <c r="D16" s="751">
        <v>50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24</v>
      </c>
      <c r="C17" s="752">
        <v>35</v>
      </c>
      <c r="D17" s="752">
        <v>41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2.510460251046025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64.22018348623854</v>
      </c>
      <c r="C23" s="290">
        <f>C14/SUM(C12:C17)*100</f>
        <v>62.608695652173921</v>
      </c>
      <c r="D23" s="290">
        <f>D14/SUM(D12:D17)*100</f>
        <v>59.414225941422593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24.770642201834864</v>
      </c>
      <c r="C25" s="290">
        <f>C16/SUM(C12:C17)*100</f>
        <v>22.173913043478262</v>
      </c>
      <c r="D25" s="290">
        <f>D16/SUM(D12:D17)*100</f>
        <v>20.920502092050206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11.009174311926607</v>
      </c>
      <c r="C26" s="291">
        <f>C17/SUM(C12:C17)*100</f>
        <v>15.217391304347828</v>
      </c>
      <c r="D26" s="291">
        <f>D17/SUM(D12:D17)*100</f>
        <v>17.154811715481173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40.799999999999997</v>
      </c>
      <c r="C7" s="600">
        <v>37.4</v>
      </c>
      <c r="D7" s="600">
        <v>39.9</v>
      </c>
    </row>
    <row r="8" spans="1:6" x14ac:dyDescent="0.25">
      <c r="A8" s="695" t="s">
        <v>944</v>
      </c>
      <c r="B8" s="751">
        <v>12.3</v>
      </c>
      <c r="C8" s="751">
        <v>10.9</v>
      </c>
      <c r="D8" s="751">
        <v>11</v>
      </c>
    </row>
    <row r="9" spans="1:6" x14ac:dyDescent="0.25">
      <c r="A9" s="696" t="s">
        <v>224</v>
      </c>
      <c r="B9" s="752">
        <v>46.9</v>
      </c>
      <c r="C9" s="752">
        <v>51.7</v>
      </c>
      <c r="D9" s="752">
        <v>49.1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40.799999999999997</v>
      </c>
      <c r="C13" s="697">
        <f t="shared" ref="C13:D13" si="1">IF(ISBLANK(C7),"",C7)</f>
        <v>37.4</v>
      </c>
      <c r="D13" s="697">
        <f t="shared" si="1"/>
        <v>39.9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12.3</v>
      </c>
      <c r="C14" s="698">
        <f t="shared" si="2"/>
        <v>10.9</v>
      </c>
      <c r="D14" s="698">
        <f t="shared" si="2"/>
        <v>11</v>
      </c>
    </row>
    <row r="15" spans="1:6" x14ac:dyDescent="0.25">
      <c r="A15" s="702" t="s">
        <v>1630</v>
      </c>
      <c r="B15" s="699">
        <f t="shared" si="2"/>
        <v>46.9</v>
      </c>
      <c r="C15" s="699">
        <f t="shared" si="2"/>
        <v>51.7</v>
      </c>
      <c r="D15" s="699">
        <f t="shared" si="2"/>
        <v>49.1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40.799999999999997</v>
      </c>
      <c r="C18" s="697">
        <f t="shared" ref="C18:D18" si="4">IF(ISBLANK(C7),"",C7)</f>
        <v>37.4</v>
      </c>
      <c r="D18" s="697">
        <f t="shared" si="4"/>
        <v>39.9</v>
      </c>
    </row>
    <row r="19" spans="1:5" x14ac:dyDescent="0.25">
      <c r="A19" s="701" t="s">
        <v>1632</v>
      </c>
      <c r="B19" s="698">
        <f t="shared" ref="B19:D20" si="5">IF(ISBLANK(B8),"",B8)</f>
        <v>12.3</v>
      </c>
      <c r="C19" s="698">
        <f t="shared" si="5"/>
        <v>10.9</v>
      </c>
      <c r="D19" s="698">
        <f t="shared" si="5"/>
        <v>11</v>
      </c>
    </row>
    <row r="20" spans="1:5" x14ac:dyDescent="0.25">
      <c r="A20" s="702" t="s">
        <v>1633</v>
      </c>
      <c r="B20" s="699">
        <f t="shared" si="5"/>
        <v>46.9</v>
      </c>
      <c r="C20" s="699">
        <f t="shared" si="5"/>
        <v>51.7</v>
      </c>
      <c r="D20" s="699">
        <f t="shared" si="5"/>
        <v>49.1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93.2</v>
      </c>
      <c r="C5" s="611">
        <v>90.2</v>
      </c>
      <c r="D5" s="1030">
        <v>91.8</v>
      </c>
      <c r="F5" s="28"/>
      <c r="G5" s="693">
        <f>A5</f>
        <v>2020</v>
      </c>
      <c r="H5" s="669">
        <f>IF(ISBLANK(B5),"",B5)</f>
        <v>93.2</v>
      </c>
      <c r="I5" s="618">
        <f t="shared" ref="H5:I7" si="0">IF(ISBLANK(C5),"",C5)</f>
        <v>90.2</v>
      </c>
    </row>
    <row r="6" spans="1:10" x14ac:dyDescent="0.25">
      <c r="A6" s="749">
        <v>2021</v>
      </c>
      <c r="B6" s="601">
        <v>87.2</v>
      </c>
      <c r="C6" s="612">
        <v>118.4</v>
      </c>
      <c r="D6" s="946">
        <v>101.2</v>
      </c>
      <c r="F6" s="44"/>
      <c r="G6" s="693">
        <f t="shared" ref="G6:G7" si="1">A6</f>
        <v>2021</v>
      </c>
      <c r="H6" s="670">
        <f t="shared" si="0"/>
        <v>87.2</v>
      </c>
      <c r="I6" s="619">
        <f t="shared" si="0"/>
        <v>118.4</v>
      </c>
    </row>
    <row r="7" spans="1:10" x14ac:dyDescent="0.25">
      <c r="A7" s="750">
        <v>2022</v>
      </c>
      <c r="B7" s="601">
        <v>95.6</v>
      </c>
      <c r="C7" s="612">
        <v>90.6</v>
      </c>
      <c r="D7" s="946">
        <v>92.9</v>
      </c>
      <c r="F7" s="44"/>
      <c r="G7" s="693">
        <f t="shared" si="1"/>
        <v>2022</v>
      </c>
      <c r="H7" s="671">
        <f t="shared" si="0"/>
        <v>95.6</v>
      </c>
      <c r="I7" s="620">
        <f t="shared" si="0"/>
        <v>90.6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93.2</v>
      </c>
      <c r="I13" s="618">
        <f>IF(ISBLANK(C5),"",C5)</f>
        <v>90.2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87.2</v>
      </c>
      <c r="I14" s="619">
        <f t="shared" si="3"/>
        <v>118.4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95.6</v>
      </c>
      <c r="I15" s="620">
        <f t="shared" si="4"/>
        <v>90.6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Mali Zvornik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11314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10830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10540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304</v>
      </c>
      <c r="C63" s="548">
        <f>IF(ISBLANK('DEM2'!C7),"-",'DEM2'!C7)</f>
        <v>339</v>
      </c>
      <c r="D63" s="548"/>
      <c r="E63" s="548">
        <f>IF(ISBLANK('DEM2'!D8),"-",'DEM2'!D8)</f>
        <v>300</v>
      </c>
      <c r="F63" s="548">
        <f>IF(ISBLANK('DEM2'!C8),"-",'DEM2'!C8)</f>
        <v>339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363</v>
      </c>
      <c r="C64" s="317">
        <f>IF(ISBLANK('DEM2'!F7),"-",'DEM2'!F7)</f>
        <v>352</v>
      </c>
      <c r="D64" s="789"/>
      <c r="E64" s="317">
        <f>IF(ISBLANK('DEM2'!G8),"-",'DEM2'!G8)</f>
        <v>366</v>
      </c>
      <c r="F64" s="317">
        <f>IF(ISBLANK('DEM2'!F8),"-",'DEM2'!F8)</f>
        <v>366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244</v>
      </c>
      <c r="C65" s="345">
        <f>IF(ISBLANK('DEM2'!I7),"-",'DEM2'!I7)</f>
        <v>205</v>
      </c>
      <c r="D65" s="393"/>
      <c r="E65" s="345">
        <f>IF(ISBLANK('DEM2'!J8),"-",'DEM2'!J8)</f>
        <v>233</v>
      </c>
      <c r="F65" s="345">
        <f>IF(ISBLANK('DEM2'!I8),"-",'DEM2'!I8)</f>
        <v>202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853</v>
      </c>
      <c r="C66" s="317">
        <f>IF(ISBLANK('DEM2'!L7),"-",'DEM2'!L7)</f>
        <v>838</v>
      </c>
      <c r="D66" s="395"/>
      <c r="E66" s="317">
        <f>IF(ISBLANK('DEM2'!M8),"-",'DEM2'!M8)</f>
        <v>831</v>
      </c>
      <c r="F66" s="317">
        <f>IF(ISBLANK('DEM2'!L8),"-",'DEM2'!L8)</f>
        <v>855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868</v>
      </c>
      <c r="C67" s="317">
        <f>IF(ISBLANK('DEM2'!O7),"-",'DEM2'!O7)</f>
        <v>927</v>
      </c>
      <c r="D67" s="395"/>
      <c r="E67" s="317">
        <f>IF(ISBLANK('DEM2'!P8),"-",'DEM2'!P8)</f>
        <v>869</v>
      </c>
      <c r="F67" s="317">
        <f>IF(ISBLANK('DEM2'!O8),"-",'DEM2'!O8)</f>
        <v>882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3563</v>
      </c>
      <c r="C68" s="414">
        <f>IF(ISBLANK('DEM2'!R7),"-",'DEM2'!R7)</f>
        <v>3603</v>
      </c>
      <c r="D68" s="420"/>
      <c r="E68" s="414">
        <f>IF(ISBLANK('DEM2'!S8),"-",'DEM2'!S8)</f>
        <v>3733</v>
      </c>
      <c r="F68" s="414">
        <f>IF(ISBLANK('DEM2'!R8),"-",'DEM2'!R8)</f>
        <v>3707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5477</v>
      </c>
      <c r="C69" s="463">
        <f>IF(ISBLANK('DEM2'!U7),"-",'DEM2'!U7)</f>
        <v>5383</v>
      </c>
      <c r="D69" s="799"/>
      <c r="E69" s="463">
        <f>IF(ISBLANK('DEM2'!V8),"-",'DEM2'!V8)</f>
        <v>5689</v>
      </c>
      <c r="F69" s="463">
        <f>IF(ISBLANK('DEM2'!U8),"-",'DEM2'!U8)</f>
        <v>5625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2189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67248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977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37.299999999999997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113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1028542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90909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289135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180851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25556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149421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13207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11875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1050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599230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52964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690960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61071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632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86446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2092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3070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2080</v>
      </c>
      <c r="C300" s="808">
        <f>IF(ISBLANK(POLJ3!C4),"-",POLJ3!C4)</f>
        <v>307</v>
      </c>
      <c r="D300" s="1160">
        <f>IF(ISBLANK(POLJ3!D4),"-",POLJ3!D4)</f>
        <v>1773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1954</v>
      </c>
      <c r="C301" s="789">
        <f>IF(ISBLANK(POLJ3!C5),"-",POLJ3!C5)</f>
        <v>1453</v>
      </c>
      <c r="D301" s="1161">
        <f>IF(ISBLANK(POLJ3!D5),"-",POLJ3!D5)</f>
        <v>501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2092</v>
      </c>
      <c r="C304" s="807">
        <f>IF(ISBLANK(POLJ3!C8),"-",POLJ3!C8)</f>
        <v>321</v>
      </c>
      <c r="D304" s="1164">
        <f>IF(ISBLANK(POLJ3!D8),"-",POLJ3!D8)</f>
        <v>1771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102.76</v>
      </c>
      <c r="C310" s="1165"/>
      <c r="D310" s="3"/>
      <c r="E310" s="5"/>
      <c r="F310" s="5"/>
      <c r="G310" s="815" t="s">
        <v>765</v>
      </c>
      <c r="H310" s="816">
        <f>IF(ISBLANK(POLJ2!H3),"-",POLJ2!H3)</f>
        <v>541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937.63</v>
      </c>
      <c r="C311" s="1154"/>
      <c r="D311" s="3"/>
      <c r="E311" s="5"/>
      <c r="F311" s="5"/>
      <c r="G311" s="810" t="s">
        <v>766</v>
      </c>
      <c r="H311" s="248">
        <f>IF(ISBLANK(POLJ2!H4),"-",POLJ2!H4)</f>
        <v>5882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306.04000000000002</v>
      </c>
      <c r="C312" s="1154"/>
      <c r="D312" s="3"/>
      <c r="E312" s="5"/>
      <c r="F312" s="5"/>
      <c r="G312" s="810" t="s">
        <v>767</v>
      </c>
      <c r="H312" s="248">
        <f>IF(ISBLANK(POLJ2!H5),"-",POLJ2!H5)</f>
        <v>7051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0.24</v>
      </c>
      <c r="C313" s="1154"/>
      <c r="D313" s="3"/>
      <c r="E313" s="5"/>
      <c r="F313" s="5"/>
      <c r="G313" s="812" t="s">
        <v>768</v>
      </c>
      <c r="H313" s="249">
        <f>IF(ISBLANK(POLJ2!H6),"-",POLJ2!H6)</f>
        <v>31634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4.95</v>
      </c>
      <c r="C314" s="1154"/>
      <c r="D314" s="3"/>
      <c r="E314" s="5"/>
      <c r="F314" s="5"/>
      <c r="G314" s="814" t="s">
        <v>16</v>
      </c>
      <c r="H314" s="817">
        <f>IF(ISBLANK(POLJ2!H7),"-",POLJ2!H7)</f>
        <v>45108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1371.35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2722.97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230</v>
      </c>
      <c r="I364" s="808">
        <f>IF(ISBLANK(OBRAZ2!I6),"-",OBRAZ2!I6)</f>
        <v>188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37.9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2.510460251046025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64.22018348623854</v>
      </c>
      <c r="I377" s="851">
        <f>IF(ISBLANK(OBRAZ2!C14),"-",OBRAZ2!C23)</f>
        <v>62.608695652173921</v>
      </c>
      <c r="J377" s="851">
        <f>IF(ISBLANK(OBRAZ2!D14),"-",OBRAZ2!D23)</f>
        <v>59.414225941422593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24.770642201834864</v>
      </c>
      <c r="I379" s="851">
        <f>IF(ISBLANK(OBRAZ2!C16),"-",OBRAZ2!C25)</f>
        <v>22.173913043478262</v>
      </c>
      <c r="J379" s="851">
        <f>IF(ISBLANK(OBRAZ2!D16),"-",OBRAZ2!D25)</f>
        <v>20.920502092050206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11.009174311926607</v>
      </c>
      <c r="I380" s="852">
        <f>IF(ISBLANK(OBRAZ2!C17),"-",OBRAZ2!C26)</f>
        <v>15.217391304347828</v>
      </c>
      <c r="J380" s="852">
        <f>IF(ISBLANK(OBRAZ2!D17),"-",OBRAZ2!D26)</f>
        <v>17.154811715481173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332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91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92.9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66.7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1132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377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3736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214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266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19.100000000000001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208.989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3257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1350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9323.48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12.463850000000001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169</v>
      </c>
      <c r="D696" s="315"/>
      <c r="E696" s="314"/>
      <c r="F696" s="5"/>
      <c r="G696" s="837">
        <v>2012</v>
      </c>
      <c r="H696" s="835">
        <f>IF(ISBLANK(INDEKSI2!B5),"-",INDEKSI2!B5)</f>
        <v>26.8</v>
      </c>
      <c r="I696" s="835">
        <f>IF(ISBLANK(INDEKSI2!C5),"-",INDEKSI2!C5)</f>
        <v>102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14.23</v>
      </c>
      <c r="D697" s="315"/>
      <c r="E697" s="314"/>
      <c r="F697" s="5"/>
      <c r="G697" s="838">
        <v>2013</v>
      </c>
      <c r="H697" s="559">
        <f>IF(ISBLANK(INDEKSI2!B6),"-",INDEKSI2!B6)</f>
        <v>27.29</v>
      </c>
      <c r="I697" s="559">
        <f>IF(ISBLANK(INDEKSI2!C6),"-",INDEKSI2!C6)</f>
        <v>109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27.47</v>
      </c>
      <c r="I698" s="836">
        <f>IF(ISBLANK(INDEKSI2!C7),"-",INDEKSI2!C7)</f>
        <v>113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1702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5216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1</v>
      </c>
      <c r="E6" s="612">
        <v>6</v>
      </c>
      <c r="F6" s="1033">
        <v>58</v>
      </c>
      <c r="G6" s="612">
        <v>26</v>
      </c>
      <c r="H6" s="980">
        <v>32</v>
      </c>
      <c r="I6" s="1034">
        <v>23.7</v>
      </c>
      <c r="J6" s="612">
        <v>19.3</v>
      </c>
      <c r="K6" s="1035">
        <v>29.1</v>
      </c>
      <c r="L6" s="1033">
        <v>82</v>
      </c>
      <c r="M6" s="612">
        <v>44</v>
      </c>
      <c r="N6" s="1028">
        <v>38</v>
      </c>
      <c r="O6" s="1034">
        <v>37</v>
      </c>
      <c r="P6" s="612">
        <v>38.9</v>
      </c>
      <c r="Q6" s="1028">
        <v>35</v>
      </c>
      <c r="R6" s="1033">
        <v>78</v>
      </c>
      <c r="S6" s="612">
        <v>37</v>
      </c>
      <c r="T6" s="1035">
        <v>41</v>
      </c>
    </row>
    <row r="7" spans="1:20" x14ac:dyDescent="0.25">
      <c r="A7" s="286">
        <v>2021</v>
      </c>
      <c r="B7" s="602">
        <v>1</v>
      </c>
      <c r="C7" s="601">
        <v>8</v>
      </c>
      <c r="D7" s="612">
        <v>2</v>
      </c>
      <c r="E7" s="612">
        <v>6</v>
      </c>
      <c r="F7" s="1033">
        <v>50</v>
      </c>
      <c r="G7" s="612">
        <v>30</v>
      </c>
      <c r="H7" s="980">
        <v>20</v>
      </c>
      <c r="I7" s="1034">
        <v>20.2</v>
      </c>
      <c r="J7" s="612">
        <v>21.7</v>
      </c>
      <c r="K7" s="1035">
        <v>18.3</v>
      </c>
      <c r="L7" s="1033">
        <v>94</v>
      </c>
      <c r="M7" s="612">
        <v>48</v>
      </c>
      <c r="N7" s="1028">
        <v>46</v>
      </c>
      <c r="O7" s="1034">
        <v>41.4</v>
      </c>
      <c r="P7" s="612">
        <v>40.700000000000003</v>
      </c>
      <c r="Q7" s="1028">
        <v>42.2</v>
      </c>
      <c r="R7" s="1033">
        <v>86</v>
      </c>
      <c r="S7" s="612">
        <v>45</v>
      </c>
      <c r="T7" s="1035">
        <v>41</v>
      </c>
    </row>
    <row r="8" spans="1:20" x14ac:dyDescent="0.25">
      <c r="A8" s="219">
        <v>2022</v>
      </c>
      <c r="B8" s="617">
        <v>1</v>
      </c>
      <c r="C8" s="947">
        <v>8</v>
      </c>
      <c r="D8" s="981">
        <v>2</v>
      </c>
      <c r="E8" s="981">
        <v>6</v>
      </c>
      <c r="F8" s="1036">
        <v>60</v>
      </c>
      <c r="G8" s="981">
        <v>40</v>
      </c>
      <c r="H8" s="979">
        <v>20</v>
      </c>
      <c r="I8" s="754">
        <v>27.5</v>
      </c>
      <c r="J8" s="981">
        <v>35.1</v>
      </c>
      <c r="K8" s="1037">
        <v>19.2</v>
      </c>
      <c r="L8" s="1036">
        <v>88</v>
      </c>
      <c r="M8" s="981">
        <v>41</v>
      </c>
      <c r="N8" s="691">
        <v>47</v>
      </c>
      <c r="O8" s="754">
        <v>37.9</v>
      </c>
      <c r="P8" s="981">
        <v>32.299999999999997</v>
      </c>
      <c r="Q8" s="691">
        <v>44.8</v>
      </c>
      <c r="R8" s="1036">
        <v>91</v>
      </c>
      <c r="S8" s="981">
        <v>48</v>
      </c>
      <c r="T8" s="1037">
        <v>43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332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80.503144654088061</v>
      </c>
      <c r="C21" s="739">
        <f>B10/(B7+B10)*100</f>
        <v>19.49685534591195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80.503144654088061</v>
      </c>
      <c r="C26" s="739">
        <f>C21</f>
        <v>19.49685534591195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4</v>
      </c>
      <c r="D5" s="914" t="s">
        <v>5</v>
      </c>
      <c r="E5" s="211"/>
      <c r="F5" s="125">
        <v>2021</v>
      </c>
      <c r="G5" s="70">
        <v>5</v>
      </c>
      <c r="H5" s="55">
        <v>1</v>
      </c>
      <c r="I5" s="110">
        <v>4</v>
      </c>
      <c r="J5" s="70">
        <v>4</v>
      </c>
      <c r="K5" s="55">
        <v>0</v>
      </c>
      <c r="L5" s="110">
        <v>4</v>
      </c>
      <c r="M5" s="70">
        <v>248</v>
      </c>
      <c r="N5" s="55">
        <v>345</v>
      </c>
      <c r="O5" s="70">
        <v>61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5</v>
      </c>
      <c r="H6" s="58">
        <v>1</v>
      </c>
      <c r="I6" s="160">
        <v>4</v>
      </c>
      <c r="J6" s="212">
        <v>4</v>
      </c>
      <c r="K6" s="58">
        <v>0</v>
      </c>
      <c r="L6" s="160">
        <v>4</v>
      </c>
      <c r="M6" s="212">
        <v>256</v>
      </c>
      <c r="N6" s="58">
        <v>332</v>
      </c>
      <c r="O6" s="212">
        <v>62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318</v>
      </c>
      <c r="N7" s="94">
        <v>319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86.4</v>
      </c>
      <c r="C5" s="611">
        <v>90.9</v>
      </c>
      <c r="D5" s="945">
        <v>82</v>
      </c>
      <c r="E5" s="610"/>
      <c r="F5" s="611"/>
      <c r="G5" s="945"/>
      <c r="H5" s="610"/>
      <c r="I5" s="611"/>
      <c r="J5" s="945"/>
      <c r="K5" s="610">
        <v>91</v>
      </c>
      <c r="L5" s="611">
        <v>35</v>
      </c>
      <c r="M5" s="945">
        <v>56</v>
      </c>
      <c r="N5" s="610">
        <v>83.5</v>
      </c>
      <c r="O5" s="611">
        <v>67.3</v>
      </c>
      <c r="P5" s="945">
        <v>98.3</v>
      </c>
      <c r="Q5" s="610">
        <v>0.4</v>
      </c>
      <c r="R5" s="611">
        <v>0.3</v>
      </c>
      <c r="S5" s="945">
        <v>0.6</v>
      </c>
    </row>
    <row r="6" spans="1:19" x14ac:dyDescent="0.25">
      <c r="A6" s="286">
        <v>2021</v>
      </c>
      <c r="B6" s="457">
        <v>89.8</v>
      </c>
      <c r="C6" s="458">
        <v>92.1</v>
      </c>
      <c r="D6" s="976">
        <v>87.6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94</v>
      </c>
      <c r="L6" s="458">
        <v>56</v>
      </c>
      <c r="M6" s="976">
        <v>38</v>
      </c>
      <c r="N6" s="457">
        <v>95.9</v>
      </c>
      <c r="O6" s="458">
        <v>112</v>
      </c>
      <c r="P6" s="976">
        <v>79.2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86.3</v>
      </c>
      <c r="C7" s="612">
        <v>88.3</v>
      </c>
      <c r="D7" s="980">
        <v>84.4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91</v>
      </c>
      <c r="L7" s="612">
        <v>43</v>
      </c>
      <c r="M7" s="980">
        <v>48</v>
      </c>
      <c r="N7" s="601">
        <v>92.9</v>
      </c>
      <c r="O7" s="612">
        <v>95.6</v>
      </c>
      <c r="P7" s="980">
        <v>90.6</v>
      </c>
      <c r="Q7" s="601">
        <v>0</v>
      </c>
      <c r="R7" s="612">
        <v>0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289135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25556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53</v>
      </c>
      <c r="C5" s="616">
        <v>20</v>
      </c>
      <c r="D5" s="616">
        <v>33</v>
      </c>
      <c r="E5" s="599">
        <v>137</v>
      </c>
      <c r="F5" s="616">
        <v>47</v>
      </c>
      <c r="G5" s="945">
        <v>90</v>
      </c>
      <c r="H5" s="616">
        <v>75</v>
      </c>
      <c r="I5" s="616">
        <v>29</v>
      </c>
      <c r="J5" s="616">
        <v>46</v>
      </c>
      <c r="K5" s="217">
        <f>SUM(B5,E5,H5)</f>
        <v>265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36</v>
      </c>
      <c r="C6" s="612">
        <v>7</v>
      </c>
      <c r="D6" s="946">
        <v>29</v>
      </c>
      <c r="E6" s="601">
        <v>138</v>
      </c>
      <c r="F6" s="612">
        <v>40</v>
      </c>
      <c r="G6" s="946">
        <v>98</v>
      </c>
      <c r="H6" s="601">
        <v>60</v>
      </c>
      <c r="I6" s="612">
        <v>18</v>
      </c>
      <c r="J6" s="612">
        <v>42</v>
      </c>
      <c r="K6" s="218">
        <f>SUM(B6,E6,H6)</f>
        <v>234</v>
      </c>
      <c r="M6" s="105" t="s">
        <v>284</v>
      </c>
      <c r="N6" s="171">
        <f>IF(ISBLANK(J7),"",J7)</f>
        <v>50</v>
      </c>
      <c r="O6" s="80">
        <f>IF(ISBLANK(I7),"",I7)</f>
        <v>20</v>
      </c>
      <c r="P6" s="211"/>
    </row>
    <row r="7" spans="1:17" ht="24.75" x14ac:dyDescent="0.25">
      <c r="A7" s="218">
        <v>2023</v>
      </c>
      <c r="B7" s="601">
        <v>38</v>
      </c>
      <c r="C7" s="612">
        <v>9</v>
      </c>
      <c r="D7" s="946">
        <v>29</v>
      </c>
      <c r="E7" s="601">
        <v>110</v>
      </c>
      <c r="F7" s="612">
        <v>39</v>
      </c>
      <c r="G7" s="946">
        <v>71</v>
      </c>
      <c r="H7" s="601">
        <v>70</v>
      </c>
      <c r="I7" s="612">
        <v>20</v>
      </c>
      <c r="J7" s="612">
        <v>50</v>
      </c>
      <c r="K7" s="218">
        <f>SUM(B7,E7,H7)</f>
        <v>218</v>
      </c>
      <c r="M7" s="106" t="s">
        <v>285</v>
      </c>
      <c r="N7" s="220">
        <f>IF(ISBLANK(G7),"",G7)</f>
        <v>71</v>
      </c>
      <c r="O7" s="107">
        <f>IF(ISBLANK(F7),"",F7)</f>
        <v>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</v>
      </c>
      <c r="O8" s="83">
        <f>IF(ISBLANK(C7),"",C7)</f>
        <v>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</v>
      </c>
      <c r="O13" s="80">
        <f>IF(ISBLANK(I7),"",I7)</f>
        <v>20</v>
      </c>
      <c r="P13" s="211"/>
    </row>
    <row r="14" spans="1:17" ht="27.75" customHeight="1" x14ac:dyDescent="0.25">
      <c r="M14" s="106" t="s">
        <v>515</v>
      </c>
      <c r="N14" s="220">
        <f>IF(ISBLANK(G7),"",G7)</f>
        <v>71</v>
      </c>
      <c r="O14" s="107">
        <f>IF(ISBLANK(F7),"",F7)</f>
        <v>39</v>
      </c>
      <c r="P14" s="211"/>
    </row>
    <row r="15" spans="1:17" ht="26.25" customHeight="1" x14ac:dyDescent="0.25">
      <c r="M15" s="108" t="s">
        <v>516</v>
      </c>
      <c r="N15" s="170">
        <f>IF(ISBLANK(D7),"",D7)</f>
        <v>29</v>
      </c>
      <c r="O15" s="83">
        <f>IF(ISBLANK(C7),"",C7)</f>
        <v>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24</v>
      </c>
      <c r="C21" s="616">
        <v>7</v>
      </c>
      <c r="D21" s="616">
        <v>17</v>
      </c>
      <c r="E21" s="599">
        <v>36</v>
      </c>
      <c r="F21" s="616">
        <v>10</v>
      </c>
      <c r="G21" s="945">
        <v>26</v>
      </c>
      <c r="H21" s="616">
        <v>17</v>
      </c>
      <c r="I21" s="616">
        <v>11</v>
      </c>
      <c r="J21" s="616">
        <v>6</v>
      </c>
      <c r="K21" s="217">
        <f>SUM(B21,E21,H21)</f>
        <v>77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5</v>
      </c>
      <c r="D22" s="980">
        <v>20</v>
      </c>
      <c r="E22" s="1034">
        <v>20</v>
      </c>
      <c r="F22" s="1028">
        <v>9</v>
      </c>
      <c r="G22" s="980">
        <v>11</v>
      </c>
      <c r="H22" s="1034">
        <v>17</v>
      </c>
      <c r="I22" s="1028">
        <v>8</v>
      </c>
      <c r="J22" s="1028">
        <v>9</v>
      </c>
      <c r="K22" s="218">
        <f>SUM(B22,E22,H22)</f>
        <v>62</v>
      </c>
      <c r="M22" s="105" t="s">
        <v>284</v>
      </c>
      <c r="N22" s="171">
        <f>IF(ISBLANK(J23),"",J23)</f>
        <v>12</v>
      </c>
      <c r="O22" s="80">
        <f>IF(ISBLANK(I23),"",I23)</f>
        <v>10</v>
      </c>
      <c r="P22" s="211"/>
    </row>
    <row r="23" spans="1:17" ht="24.75" x14ac:dyDescent="0.25">
      <c r="A23" s="218">
        <v>2022</v>
      </c>
      <c r="B23" s="1034">
        <v>20</v>
      </c>
      <c r="C23" s="1028">
        <v>7</v>
      </c>
      <c r="D23" s="980">
        <v>13</v>
      </c>
      <c r="E23" s="1034">
        <v>30</v>
      </c>
      <c r="F23" s="1028">
        <v>12</v>
      </c>
      <c r="G23" s="980">
        <v>18</v>
      </c>
      <c r="H23" s="1034">
        <v>22</v>
      </c>
      <c r="I23" s="1028">
        <v>10</v>
      </c>
      <c r="J23" s="1028">
        <v>12</v>
      </c>
      <c r="K23" s="218">
        <f>SUM(B23,E23,H23)</f>
        <v>72</v>
      </c>
      <c r="M23" s="106" t="s">
        <v>285</v>
      </c>
      <c r="N23" s="220">
        <f>IF(ISBLANK(G23),"",G23)</f>
        <v>18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</v>
      </c>
      <c r="O24" s="109">
        <f>IF(ISBLANK(C23),"",C23)</f>
        <v>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</v>
      </c>
      <c r="O29" s="80">
        <f>IF(ISBLANK(I23),"",I23)</f>
        <v>10</v>
      </c>
      <c r="P29" s="211"/>
    </row>
    <row r="30" spans="1:17" ht="27.75" customHeight="1" x14ac:dyDescent="0.25">
      <c r="M30" s="106" t="s">
        <v>515</v>
      </c>
      <c r="N30" s="220">
        <f>IF(ISBLANK(G23),"",G23)</f>
        <v>18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13</v>
      </c>
      <c r="O31" s="109">
        <f>IF(ISBLANK(C23),"",C23)</f>
        <v>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180851</v>
      </c>
      <c r="D5" s="253"/>
    </row>
    <row r="6" spans="1:4" ht="30" x14ac:dyDescent="0.25">
      <c r="A6" s="686" t="s">
        <v>474</v>
      </c>
      <c r="B6" s="617">
        <v>108284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</v>
      </c>
      <c r="C5" s="207">
        <v>7</v>
      </c>
      <c r="G5" s="113"/>
      <c r="H5" s="174" t="s">
        <v>586</v>
      </c>
      <c r="I5" s="207">
        <v>30</v>
      </c>
      <c r="J5" s="207">
        <v>20</v>
      </c>
    </row>
    <row r="6" spans="1:13" ht="15" customHeight="1" x14ac:dyDescent="0.25">
      <c r="A6" s="175" t="s">
        <v>587</v>
      </c>
      <c r="B6" s="208">
        <v>497</v>
      </c>
      <c r="C6" s="208">
        <v>63</v>
      </c>
      <c r="G6" s="113"/>
      <c r="H6" s="175" t="s">
        <v>587</v>
      </c>
      <c r="I6" s="208">
        <v>111</v>
      </c>
      <c r="J6" s="208">
        <v>24</v>
      </c>
    </row>
    <row r="7" spans="1:13" ht="15" customHeight="1" x14ac:dyDescent="0.25">
      <c r="A7" s="175" t="s">
        <v>588</v>
      </c>
      <c r="B7" s="208">
        <v>833</v>
      </c>
      <c r="C7" s="208">
        <v>492</v>
      </c>
      <c r="G7" s="113"/>
      <c r="H7" s="175" t="s">
        <v>588</v>
      </c>
      <c r="I7" s="208">
        <v>510</v>
      </c>
      <c r="J7" s="208">
        <v>186</v>
      </c>
    </row>
    <row r="8" spans="1:13" ht="15" customHeight="1" x14ac:dyDescent="0.25">
      <c r="A8" s="175" t="s">
        <v>589</v>
      </c>
      <c r="B8" s="208">
        <v>1214</v>
      </c>
      <c r="C8" s="208">
        <v>1074</v>
      </c>
      <c r="G8" s="113"/>
      <c r="H8" s="175" t="s">
        <v>589</v>
      </c>
      <c r="I8" s="208">
        <v>1022</v>
      </c>
      <c r="J8" s="208">
        <v>717</v>
      </c>
    </row>
    <row r="9" spans="1:13" ht="15" customHeight="1" x14ac:dyDescent="0.25">
      <c r="A9" s="175" t="s">
        <v>590</v>
      </c>
      <c r="B9" s="208">
        <v>2324</v>
      </c>
      <c r="C9" s="208">
        <v>3145</v>
      </c>
      <c r="G9" s="113"/>
      <c r="H9" s="175" t="s">
        <v>590</v>
      </c>
      <c r="I9" s="208">
        <v>2579</v>
      </c>
      <c r="J9" s="208">
        <v>3252</v>
      </c>
    </row>
    <row r="10" spans="1:13" ht="15" customHeight="1" x14ac:dyDescent="0.25">
      <c r="A10" s="175" t="s">
        <v>591</v>
      </c>
      <c r="B10" s="208">
        <v>204</v>
      </c>
      <c r="C10" s="208">
        <v>227</v>
      </c>
      <c r="G10" s="113"/>
      <c r="H10" s="175" t="s">
        <v>591</v>
      </c>
      <c r="I10" s="208">
        <v>203</v>
      </c>
      <c r="J10" s="208">
        <v>203</v>
      </c>
    </row>
    <row r="11" spans="1:13" ht="15" customHeight="1" x14ac:dyDescent="0.25">
      <c r="A11" s="176" t="s">
        <v>592</v>
      </c>
      <c r="B11" s="209">
        <v>317</v>
      </c>
      <c r="C11" s="209">
        <v>318</v>
      </c>
      <c r="G11" s="113"/>
      <c r="H11" s="176" t="s">
        <v>592</v>
      </c>
      <c r="I11" s="209">
        <v>530</v>
      </c>
      <c r="J11" s="209">
        <v>488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</v>
      </c>
      <c r="C17" s="178">
        <f>IF(ISBLANK(C5),"0",C5)</f>
        <v>7</v>
      </c>
      <c r="G17" s="113"/>
      <c r="H17" s="174" t="s">
        <v>586</v>
      </c>
      <c r="I17" s="177">
        <f>IF(ISBLANK(I5),"0",I5)</f>
        <v>30</v>
      </c>
      <c r="J17" s="178">
        <f>IF(ISBLANK(J5),"0",J5)</f>
        <v>20</v>
      </c>
    </row>
    <row r="18" spans="1:13" ht="15" customHeight="1" x14ac:dyDescent="0.25">
      <c r="A18" s="175" t="s">
        <v>587</v>
      </c>
      <c r="B18" s="179">
        <f t="shared" ref="B18:C18" si="0">IF(ISBLANK(B6),"0",B6)</f>
        <v>497</v>
      </c>
      <c r="C18" s="180">
        <f t="shared" si="0"/>
        <v>63</v>
      </c>
      <c r="G18" s="113"/>
      <c r="H18" s="175" t="s">
        <v>587</v>
      </c>
      <c r="I18" s="179">
        <f t="shared" ref="I18:J18" si="1">IF(ISBLANK(I6),"0",I6)</f>
        <v>111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833</v>
      </c>
      <c r="C19" s="180">
        <f t="shared" si="2"/>
        <v>492</v>
      </c>
      <c r="G19" s="113"/>
      <c r="H19" s="175" t="s">
        <v>588</v>
      </c>
      <c r="I19" s="179">
        <f t="shared" ref="I19:J19" si="3">IF(ISBLANK(I7),"0",I7)</f>
        <v>510</v>
      </c>
      <c r="J19" s="180">
        <f t="shared" si="3"/>
        <v>186</v>
      </c>
    </row>
    <row r="20" spans="1:13" ht="15" customHeight="1" x14ac:dyDescent="0.25">
      <c r="A20" s="175" t="s">
        <v>589</v>
      </c>
      <c r="B20" s="179">
        <f t="shared" ref="B20:C20" si="4">IF(ISBLANK(B8),"0",B8)</f>
        <v>1214</v>
      </c>
      <c r="C20" s="180">
        <f t="shared" si="4"/>
        <v>1074</v>
      </c>
      <c r="G20" s="113"/>
      <c r="H20" s="175" t="s">
        <v>589</v>
      </c>
      <c r="I20" s="179">
        <f t="shared" ref="I20:J20" si="5">IF(ISBLANK(I8),"0",I8)</f>
        <v>1022</v>
      </c>
      <c r="J20" s="180">
        <f t="shared" si="5"/>
        <v>717</v>
      </c>
    </row>
    <row r="21" spans="1:13" ht="15" customHeight="1" x14ac:dyDescent="0.25">
      <c r="A21" s="175" t="s">
        <v>590</v>
      </c>
      <c r="B21" s="179">
        <f t="shared" ref="B21:C21" si="6">IF(ISBLANK(B9),"0",B9)</f>
        <v>2324</v>
      </c>
      <c r="C21" s="180">
        <f t="shared" si="6"/>
        <v>3145</v>
      </c>
      <c r="G21" s="113"/>
      <c r="H21" s="175" t="s">
        <v>590</v>
      </c>
      <c r="I21" s="179">
        <f t="shared" ref="I21:J21" si="7">IF(ISBLANK(I9),"0",I9)</f>
        <v>2579</v>
      </c>
      <c r="J21" s="180">
        <f t="shared" si="7"/>
        <v>3252</v>
      </c>
    </row>
    <row r="22" spans="1:13" ht="15" customHeight="1" x14ac:dyDescent="0.25">
      <c r="A22" s="175" t="s">
        <v>591</v>
      </c>
      <c r="B22" s="179">
        <f t="shared" ref="B22:C22" si="8">IF(ISBLANK(B10),"0",B10)</f>
        <v>204</v>
      </c>
      <c r="C22" s="180">
        <f t="shared" si="8"/>
        <v>227</v>
      </c>
      <c r="G22" s="113"/>
      <c r="H22" s="175" t="s">
        <v>591</v>
      </c>
      <c r="I22" s="179">
        <f t="shared" ref="I22:J22" si="9">IF(ISBLANK(I10),"0",I10)</f>
        <v>203</v>
      </c>
      <c r="J22" s="180">
        <f t="shared" si="9"/>
        <v>203</v>
      </c>
    </row>
    <row r="23" spans="1:13" ht="15" customHeight="1" x14ac:dyDescent="0.25">
      <c r="A23" s="176" t="s">
        <v>592</v>
      </c>
      <c r="B23" s="181">
        <f t="shared" ref="B23:C23" si="10">IF(ISBLANK(B11),"0",B11)</f>
        <v>317</v>
      </c>
      <c r="C23" s="182">
        <f t="shared" si="10"/>
        <v>318</v>
      </c>
      <c r="G23" s="113"/>
      <c r="H23" s="176" t="s">
        <v>592</v>
      </c>
      <c r="I23" s="181">
        <f t="shared" ref="I23:J23" si="11">IF(ISBLANK(I11),"0",I11)</f>
        <v>530</v>
      </c>
      <c r="J23" s="182">
        <f t="shared" si="11"/>
        <v>488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0.24065161051462419</v>
      </c>
      <c r="C29" s="184">
        <f>C17/SUM(C17:C23)*100</f>
        <v>0.13143071723619978</v>
      </c>
      <c r="D29" s="253"/>
      <c r="E29" s="253"/>
      <c r="G29" s="113"/>
      <c r="H29" s="174" t="s">
        <v>593</v>
      </c>
      <c r="I29" s="184">
        <f>I17/SUM(I17:I23)*100</f>
        <v>0.60180541624874617</v>
      </c>
      <c r="J29" s="184">
        <f>J17/SUM(J17:J23)*100</f>
        <v>0.40899795501022501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9.2002961865975568</v>
      </c>
      <c r="C30" s="185">
        <f>C18/SUM(C17:C23)*100</f>
        <v>1.182876455125798</v>
      </c>
      <c r="D30" s="253"/>
      <c r="E30" s="253"/>
      <c r="G30" s="113"/>
      <c r="H30" s="175" t="s">
        <v>594</v>
      </c>
      <c r="I30" s="185">
        <f>I18/SUM(I17:I23)*100</f>
        <v>2.2266800401203612</v>
      </c>
      <c r="J30" s="185">
        <f>J18/SUM(J17:J23)*100</f>
        <v>0.49079754601226999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15.420214735283228</v>
      </c>
      <c r="C31" s="185">
        <f>C19/SUM(C17:C23)*100</f>
        <v>9.2377018400300415</v>
      </c>
      <c r="D31" s="253"/>
      <c r="E31" s="253"/>
      <c r="G31" s="113"/>
      <c r="H31" s="175" t="s">
        <v>595</v>
      </c>
      <c r="I31" s="185">
        <f>I19/SUM(I17:I23)*100</f>
        <v>10.230692076228685</v>
      </c>
      <c r="J31" s="185">
        <f>J19/SUM(J17:J23)*100</f>
        <v>3.8036809815950923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22.473158089596446</v>
      </c>
      <c r="C32" s="185">
        <f>C20/SUM(C17:C23)*100</f>
        <v>20.165227187382651</v>
      </c>
      <c r="D32" s="253"/>
      <c r="E32" s="253"/>
      <c r="G32" s="113"/>
      <c r="H32" s="175" t="s">
        <v>596</v>
      </c>
      <c r="I32" s="185">
        <f>I20/SUM(I17:I23)*100</f>
        <v>20.50150451354062</v>
      </c>
      <c r="J32" s="185">
        <f>J20/SUM(J17:J23)*100</f>
        <v>14.662576687116562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43.021103295075896</v>
      </c>
      <c r="C33" s="185">
        <f>C21/SUM(C17:C23)*100</f>
        <v>59.049943672549752</v>
      </c>
      <c r="D33" s="253"/>
      <c r="E33" s="253"/>
      <c r="G33" s="113"/>
      <c r="H33" s="175" t="s">
        <v>597</v>
      </c>
      <c r="I33" s="185">
        <f>I21/SUM(I17:I23)*100</f>
        <v>51.735205616850557</v>
      </c>
      <c r="J33" s="185">
        <f>J21/SUM(J17:J23)*100</f>
        <v>66.50306748466258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3.7763791188448721</v>
      </c>
      <c r="C34" s="185">
        <f>C22/SUM(C17:C23)*100</f>
        <v>4.2621104018024782</v>
      </c>
      <c r="D34" s="253"/>
      <c r="E34" s="253"/>
      <c r="G34" s="113"/>
      <c r="H34" s="175" t="s">
        <v>598</v>
      </c>
      <c r="I34" s="185">
        <f>I22/SUM(I17:I23)*100</f>
        <v>4.0722166499498496</v>
      </c>
      <c r="J34" s="185">
        <f>J22/SUM(J17:J23)*100</f>
        <v>4.1513292433537829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5.8681969640873755</v>
      </c>
      <c r="C35" s="186">
        <f>C23/SUM(C17:C23)*100</f>
        <v>5.9707097258730757</v>
      </c>
      <c r="D35" s="253"/>
      <c r="E35" s="253"/>
      <c r="G35" s="113"/>
      <c r="H35" s="176" t="s">
        <v>599</v>
      </c>
      <c r="I35" s="186">
        <f>I23/SUM(I17:I23)*100</f>
        <v>10.631895687061183</v>
      </c>
      <c r="J35" s="186">
        <f>J23/SUM(J17:J23)*100</f>
        <v>9.9795501022494886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0.24065161051462419</v>
      </c>
      <c r="C41" s="184">
        <f t="shared" si="12"/>
        <v>0.13143071723619978</v>
      </c>
      <c r="G41" s="113"/>
      <c r="H41" s="174" t="s">
        <v>601</v>
      </c>
      <c r="I41" s="184">
        <f t="shared" ref="I41:J41" si="13">I29</f>
        <v>0.60180541624874617</v>
      </c>
      <c r="J41" s="184">
        <f t="shared" si="13"/>
        <v>0.40899795501022501</v>
      </c>
    </row>
    <row r="42" spans="1:12" x14ac:dyDescent="0.25">
      <c r="A42" s="175" t="s">
        <v>602</v>
      </c>
      <c r="B42" s="185">
        <f t="shared" si="12"/>
        <v>9.2002961865975568</v>
      </c>
      <c r="C42" s="185">
        <f t="shared" si="12"/>
        <v>1.182876455125798</v>
      </c>
      <c r="G42" s="113"/>
      <c r="H42" s="175" t="s">
        <v>602</v>
      </c>
      <c r="I42" s="185">
        <f t="shared" ref="I42:J42" si="14">I30</f>
        <v>2.2266800401203612</v>
      </c>
      <c r="J42" s="185">
        <f t="shared" si="14"/>
        <v>0.49079754601226999</v>
      </c>
    </row>
    <row r="43" spans="1:12" x14ac:dyDescent="0.25">
      <c r="A43" s="175" t="s">
        <v>603</v>
      </c>
      <c r="B43" s="185">
        <f t="shared" si="12"/>
        <v>15.420214735283228</v>
      </c>
      <c r="C43" s="185">
        <f t="shared" si="12"/>
        <v>9.2377018400300415</v>
      </c>
      <c r="G43" s="113"/>
      <c r="H43" s="175" t="s">
        <v>603</v>
      </c>
      <c r="I43" s="185">
        <f t="shared" ref="I43:J43" si="15">I31</f>
        <v>10.230692076228685</v>
      </c>
      <c r="J43" s="185">
        <f t="shared" si="15"/>
        <v>3.8036809815950923</v>
      </c>
    </row>
    <row r="44" spans="1:12" x14ac:dyDescent="0.25">
      <c r="A44" s="175" t="s">
        <v>604</v>
      </c>
      <c r="B44" s="185">
        <f t="shared" si="12"/>
        <v>22.473158089596446</v>
      </c>
      <c r="C44" s="185">
        <f t="shared" si="12"/>
        <v>20.165227187382651</v>
      </c>
      <c r="G44" s="113"/>
      <c r="H44" s="175" t="s">
        <v>604</v>
      </c>
      <c r="I44" s="185">
        <f t="shared" ref="I44:J44" si="16">I32</f>
        <v>20.50150451354062</v>
      </c>
      <c r="J44" s="185">
        <f t="shared" si="16"/>
        <v>14.662576687116562</v>
      </c>
    </row>
    <row r="45" spans="1:12" x14ac:dyDescent="0.25">
      <c r="A45" s="175" t="s">
        <v>605</v>
      </c>
      <c r="B45" s="185">
        <f t="shared" si="12"/>
        <v>43.021103295075896</v>
      </c>
      <c r="C45" s="185">
        <f t="shared" si="12"/>
        <v>59.049943672549752</v>
      </c>
      <c r="G45" s="113"/>
      <c r="H45" s="175" t="s">
        <v>605</v>
      </c>
      <c r="I45" s="185">
        <f t="shared" ref="I45:J45" si="17">I33</f>
        <v>51.735205616850557</v>
      </c>
      <c r="J45" s="185">
        <f t="shared" si="17"/>
        <v>66.50306748466258</v>
      </c>
    </row>
    <row r="46" spans="1:12" x14ac:dyDescent="0.25">
      <c r="A46" s="175" t="s">
        <v>606</v>
      </c>
      <c r="B46" s="185">
        <f t="shared" si="12"/>
        <v>3.7763791188448721</v>
      </c>
      <c r="C46" s="185">
        <f t="shared" si="12"/>
        <v>4.2621104018024782</v>
      </c>
      <c r="G46" s="113"/>
      <c r="H46" s="175" t="s">
        <v>606</v>
      </c>
      <c r="I46" s="185">
        <f t="shared" ref="I46:J46" si="18">I34</f>
        <v>4.0722166499498496</v>
      </c>
      <c r="J46" s="185">
        <f t="shared" si="18"/>
        <v>4.1513292433537829</v>
      </c>
    </row>
    <row r="47" spans="1:12" x14ac:dyDescent="0.25">
      <c r="A47" s="176" t="s">
        <v>607</v>
      </c>
      <c r="B47" s="186">
        <f t="shared" si="12"/>
        <v>5.8681969640873755</v>
      </c>
      <c r="C47" s="186">
        <f t="shared" si="12"/>
        <v>5.9707097258730757</v>
      </c>
      <c r="G47" s="113"/>
      <c r="H47" s="176" t="s">
        <v>607</v>
      </c>
      <c r="I47" s="186">
        <f t="shared" ref="I47:J47" si="19">I35</f>
        <v>10.631895687061183</v>
      </c>
      <c r="J47" s="186">
        <f t="shared" si="19"/>
        <v>9.9795501022494886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3281</v>
      </c>
      <c r="C5" s="207">
        <v>2996</v>
      </c>
      <c r="D5" s="253"/>
      <c r="E5" s="253"/>
      <c r="F5" s="1003"/>
      <c r="H5" s="174" t="s">
        <v>624</v>
      </c>
      <c r="I5" s="207">
        <v>1617</v>
      </c>
      <c r="J5" s="207">
        <v>1447</v>
      </c>
    </row>
    <row r="6" spans="1:10" ht="15" customHeight="1" x14ac:dyDescent="0.25">
      <c r="A6" s="175" t="s">
        <v>625</v>
      </c>
      <c r="B6" s="208">
        <v>732</v>
      </c>
      <c r="C6" s="208">
        <v>803</v>
      </c>
      <c r="D6" s="253"/>
      <c r="E6" s="253"/>
      <c r="F6" s="1003"/>
      <c r="H6" s="175" t="s">
        <v>625</v>
      </c>
      <c r="I6" s="208">
        <v>1592</v>
      </c>
      <c r="J6" s="208">
        <v>1713</v>
      </c>
    </row>
    <row r="7" spans="1:10" ht="15" customHeight="1" x14ac:dyDescent="0.25">
      <c r="A7" s="176" t="s">
        <v>626</v>
      </c>
      <c r="B7" s="209">
        <v>1389</v>
      </c>
      <c r="C7" s="209">
        <v>1527</v>
      </c>
      <c r="D7" s="253"/>
      <c r="E7" s="253"/>
      <c r="F7" s="1003"/>
      <c r="H7" s="175" t="s">
        <v>626</v>
      </c>
      <c r="I7" s="208">
        <v>1746</v>
      </c>
      <c r="J7" s="208">
        <v>1702</v>
      </c>
    </row>
    <row r="8" spans="1:10" x14ac:dyDescent="0.25">
      <c r="D8" s="253"/>
      <c r="E8" s="253"/>
      <c r="F8" s="1003"/>
      <c r="H8" s="176" t="s">
        <v>2351</v>
      </c>
      <c r="I8" s="209">
        <v>30</v>
      </c>
      <c r="J8" s="209">
        <v>28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3281</v>
      </c>
      <c r="C13" s="178">
        <f>IF(ISBLANK(C5),"0",C5)</f>
        <v>2996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732</v>
      </c>
      <c r="C14" s="180">
        <f t="shared" si="0"/>
        <v>803</v>
      </c>
      <c r="D14" s="253"/>
      <c r="E14" s="253"/>
      <c r="F14" s="1003"/>
      <c r="H14" s="174" t="s">
        <v>624</v>
      </c>
      <c r="I14" s="177">
        <f>IF(ISBLANK(I5),"0",I5)</f>
        <v>1617</v>
      </c>
      <c r="J14" s="178">
        <f>IF(ISBLANK(J5),"0",J5)</f>
        <v>1447</v>
      </c>
    </row>
    <row r="15" spans="1:10" ht="15" customHeight="1" x14ac:dyDescent="0.25">
      <c r="A15" s="176" t="s">
        <v>626</v>
      </c>
      <c r="B15" s="181">
        <f t="shared" si="0"/>
        <v>1389</v>
      </c>
      <c r="C15" s="182">
        <f t="shared" si="0"/>
        <v>1527</v>
      </c>
      <c r="D15" s="253"/>
      <c r="E15" s="253"/>
      <c r="F15" s="1003"/>
      <c r="H15" s="175" t="s">
        <v>625</v>
      </c>
      <c r="I15" s="179">
        <f t="shared" ref="I15:J15" si="1">IF(ISBLANK(I6),"0",I6)</f>
        <v>1592</v>
      </c>
      <c r="J15" s="180">
        <f t="shared" si="1"/>
        <v>1713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1746</v>
      </c>
      <c r="J16" s="180">
        <f t="shared" si="2"/>
        <v>1702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30</v>
      </c>
      <c r="J17" s="182">
        <f t="shared" si="3"/>
        <v>28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60.736764161421696</v>
      </c>
      <c r="C21" s="184">
        <f>C13/SUM(C13:C15)*100</f>
        <v>56.252346977093502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13.550536838208071</v>
      </c>
      <c r="C22" s="185">
        <f>C14/SUM(C13:C15)*100</f>
        <v>15.076980848666919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25.712699000370232</v>
      </c>
      <c r="C23" s="186">
        <f>C15/SUM(C13:C15)*100</f>
        <v>28.670672174239581</v>
      </c>
      <c r="D23" s="253"/>
      <c r="E23" s="253"/>
      <c r="F23" s="1003"/>
      <c r="H23" s="174" t="s">
        <v>629</v>
      </c>
      <c r="I23" s="184">
        <f>I14/SUM(I14:I17)*100</f>
        <v>32.437311935807422</v>
      </c>
      <c r="J23" s="184">
        <f>J14/SUM(J14:J17)*100</f>
        <v>29.591002044989771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31.935807422266798</v>
      </c>
      <c r="J24" s="185">
        <f>J15/SUM(J14:J17)*100</f>
        <v>35.030674846625764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35.025075225677035</v>
      </c>
      <c r="J25" s="185">
        <f>J16/SUM(J14:J17)*100</f>
        <v>34.805725971370144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0.60180541624874617</v>
      </c>
      <c r="J26" s="186">
        <f>J17/SUM(J14:J17)*100</f>
        <v>0.57259713701431492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60.736764161421696</v>
      </c>
      <c r="C29" s="189">
        <f t="shared" si="4"/>
        <v>56.252346977093502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13.550536838208071</v>
      </c>
      <c r="C30" s="192">
        <f t="shared" si="4"/>
        <v>15.076980848666919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25.712699000370232</v>
      </c>
      <c r="C31" s="195">
        <f t="shared" si="4"/>
        <v>28.670672174239581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32.437311935807422</v>
      </c>
      <c r="J32" s="189">
        <f>J23</f>
        <v>29.591002044989771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31.935807422266798</v>
      </c>
      <c r="J33" s="192">
        <f t="shared" si="5"/>
        <v>35.030674846625764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35.025075225677035</v>
      </c>
      <c r="J34" s="192">
        <f t="shared" si="6"/>
        <v>34.805725971370144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0.60180541624874617</v>
      </c>
      <c r="J35" s="195">
        <f t="shared" si="7"/>
        <v>0.57259713701431492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11314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0</v>
      </c>
      <c r="E5" s="28"/>
      <c r="J5" s="654" t="s">
        <v>542</v>
      </c>
      <c r="K5" s="669">
        <f>IF(ISBLANK(B5),"",B5)</f>
        <v>4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4</v>
      </c>
      <c r="C7" s="657">
        <v>3</v>
      </c>
      <c r="E7" s="44"/>
      <c r="J7" s="656" t="s">
        <v>641</v>
      </c>
      <c r="K7" s="670">
        <f t="shared" si="0"/>
        <v>4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8</v>
      </c>
      <c r="C8" s="651">
        <v>6</v>
      </c>
      <c r="E8" s="21"/>
      <c r="J8" s="650" t="s">
        <v>642</v>
      </c>
      <c r="K8" s="670">
        <f t="shared" si="0"/>
        <v>8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20</v>
      </c>
      <c r="C9" s="651">
        <v>6</v>
      </c>
      <c r="E9" s="21"/>
      <c r="J9" s="650" t="s">
        <v>643</v>
      </c>
      <c r="K9" s="670">
        <f t="shared" si="0"/>
        <v>20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269</v>
      </c>
      <c r="C10" s="653">
        <v>11</v>
      </c>
      <c r="J10" s="652" t="s">
        <v>365</v>
      </c>
      <c r="K10" s="671">
        <f t="shared" si="0"/>
        <v>269</v>
      </c>
      <c r="L10" s="620">
        <f t="shared" si="1"/>
        <v>11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5.3</v>
      </c>
      <c r="C15" s="197"/>
      <c r="D15" s="253"/>
      <c r="E15" s="211"/>
      <c r="F15" s="253"/>
      <c r="G15" s="253"/>
      <c r="J15" s="673" t="s">
        <v>488</v>
      </c>
      <c r="K15" s="674">
        <f>B15</f>
        <v>5.3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</v>
      </c>
      <c r="C16" s="197"/>
      <c r="D16" s="253"/>
      <c r="E16" s="254"/>
      <c r="F16" s="253"/>
      <c r="G16" s="253"/>
      <c r="J16" s="675" t="s">
        <v>489</v>
      </c>
      <c r="K16" s="676">
        <f>B16</f>
        <v>0.5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</v>
      </c>
      <c r="C18" s="197"/>
      <c r="D18" s="255"/>
      <c r="E18" s="256"/>
      <c r="F18" s="253"/>
      <c r="G18" s="253"/>
      <c r="J18" s="678" t="s">
        <v>501</v>
      </c>
      <c r="K18" s="674">
        <f>B18</f>
        <v>1.6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3.63</v>
      </c>
      <c r="C19" s="198"/>
      <c r="D19" s="255"/>
      <c r="E19" s="256"/>
      <c r="F19" s="253"/>
      <c r="G19" s="253"/>
      <c r="J19" s="672" t="s">
        <v>502</v>
      </c>
      <c r="K19" s="676">
        <f>B19</f>
        <v>3.63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2.92</v>
      </c>
      <c r="C21" s="253"/>
      <c r="D21" s="253"/>
      <c r="E21" s="253"/>
      <c r="F21" s="253"/>
      <c r="G21" s="253"/>
      <c r="J21" s="661" t="s">
        <v>498</v>
      </c>
      <c r="K21" s="679">
        <f>B21</f>
        <v>2.92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3</v>
      </c>
      <c r="E34" s="44"/>
      <c r="J34" s="656" t="s">
        <v>641</v>
      </c>
      <c r="K34" s="670">
        <f t="shared" si="2"/>
        <v>3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4</v>
      </c>
      <c r="C35" s="651">
        <v>2</v>
      </c>
      <c r="E35" s="21"/>
      <c r="J35" s="650" t="s">
        <v>642</v>
      </c>
      <c r="K35" s="670">
        <f t="shared" si="2"/>
        <v>4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5</v>
      </c>
      <c r="C36" s="651">
        <v>3</v>
      </c>
      <c r="E36" s="21"/>
      <c r="J36" s="650" t="s">
        <v>643</v>
      </c>
      <c r="K36" s="670">
        <f t="shared" si="2"/>
        <v>5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53</v>
      </c>
      <c r="C37" s="653">
        <v>8</v>
      </c>
      <c r="J37" s="652" t="s">
        <v>365</v>
      </c>
      <c r="K37" s="671">
        <f t="shared" si="2"/>
        <v>53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1.26</v>
      </c>
      <c r="C42" s="197"/>
      <c r="D42" s="253"/>
      <c r="E42" s="211"/>
      <c r="F42" s="253"/>
      <c r="G42" s="253"/>
      <c r="J42" s="673" t="s">
        <v>488</v>
      </c>
      <c r="K42" s="674">
        <f>B42</f>
        <v>1.26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0.94</v>
      </c>
      <c r="C46" s="198"/>
      <c r="D46" s="255"/>
      <c r="E46" s="256"/>
      <c r="F46" s="253"/>
      <c r="G46" s="253"/>
      <c r="J46" s="672" t="s">
        <v>502</v>
      </c>
      <c r="K46" s="676">
        <f>B46</f>
        <v>0.94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66.7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149421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13207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30</v>
      </c>
      <c r="E4" s="600">
        <v>0.23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30.4</v>
      </c>
      <c r="E5" s="751">
        <v>0.51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48</v>
      </c>
      <c r="E6" s="959">
        <v>0.52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</v>
      </c>
      <c r="D4" s="643">
        <v>1</v>
      </c>
      <c r="E4" s="643">
        <v>0.2</v>
      </c>
      <c r="F4" s="643">
        <v>1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11</v>
      </c>
      <c r="C5" s="602">
        <v>1</v>
      </c>
      <c r="D5" s="602">
        <v>1.6</v>
      </c>
      <c r="E5" s="602">
        <v>0.21</v>
      </c>
      <c r="F5" s="602">
        <v>0.9</v>
      </c>
      <c r="G5" s="602">
        <v>2.8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0.9</v>
      </c>
      <c r="D6" s="602">
        <v>1</v>
      </c>
      <c r="E6" s="602">
        <v>0.2</v>
      </c>
      <c r="F6" s="602">
        <v>0.6</v>
      </c>
      <c r="G6" s="602">
        <v>2.7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95.8</v>
      </c>
      <c r="C5" s="602">
        <v>97.5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82.5</v>
      </c>
      <c r="C6" s="602">
        <v>81.5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96.3</v>
      </c>
      <c r="C7" s="1067">
        <v>66.7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1132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377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11875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1050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1320</v>
      </c>
      <c r="C5" s="1034">
        <v>601</v>
      </c>
      <c r="D5" s="600">
        <v>719</v>
      </c>
      <c r="G5" s="871" t="s">
        <v>126</v>
      </c>
      <c r="H5" s="637">
        <f>IF(ISBLANK(D7),"",D7)</f>
        <v>597</v>
      </c>
    </row>
    <row r="6" spans="1:17" x14ac:dyDescent="0.25">
      <c r="A6" s="641">
        <v>2021</v>
      </c>
      <c r="B6" s="1034">
        <v>1221</v>
      </c>
      <c r="C6" s="1034">
        <v>546</v>
      </c>
      <c r="D6" s="602">
        <v>675</v>
      </c>
      <c r="G6" s="635" t="s">
        <v>127</v>
      </c>
      <c r="H6" s="623">
        <f>IF(ISBLANK(C7),"",C7)</f>
        <v>535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1132</v>
      </c>
      <c r="C7" s="1034">
        <v>535</v>
      </c>
      <c r="D7" s="617">
        <v>597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597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641</v>
      </c>
      <c r="C6" s="55">
        <v>339</v>
      </c>
      <c r="D6" s="55">
        <v>302</v>
      </c>
      <c r="E6" s="70">
        <v>741</v>
      </c>
      <c r="F6" s="55">
        <v>363</v>
      </c>
      <c r="G6" s="110">
        <v>378</v>
      </c>
      <c r="H6" s="55">
        <v>482</v>
      </c>
      <c r="I6" s="55">
        <v>226</v>
      </c>
      <c r="J6" s="55">
        <v>256</v>
      </c>
      <c r="K6" s="70">
        <v>1730</v>
      </c>
      <c r="L6" s="55">
        <v>859</v>
      </c>
      <c r="M6" s="110">
        <v>871</v>
      </c>
      <c r="N6" s="70">
        <v>1867</v>
      </c>
      <c r="O6" s="55">
        <v>966</v>
      </c>
      <c r="P6" s="110">
        <v>901</v>
      </c>
      <c r="Q6" s="70">
        <v>7368</v>
      </c>
      <c r="R6" s="55">
        <v>3701</v>
      </c>
      <c r="S6" s="110">
        <v>3667</v>
      </c>
      <c r="T6" s="70">
        <v>11035</v>
      </c>
      <c r="U6" s="55">
        <v>5463</v>
      </c>
      <c r="V6" s="160">
        <v>5572</v>
      </c>
    </row>
    <row r="7" spans="1:22" x14ac:dyDescent="0.25">
      <c r="A7" s="286">
        <v>2021</v>
      </c>
      <c r="B7" s="167">
        <v>643</v>
      </c>
      <c r="C7" s="94">
        <v>339</v>
      </c>
      <c r="D7" s="94">
        <v>304</v>
      </c>
      <c r="E7" s="167">
        <v>715</v>
      </c>
      <c r="F7" s="94">
        <v>352</v>
      </c>
      <c r="G7" s="169">
        <v>363</v>
      </c>
      <c r="H7" s="94">
        <v>449</v>
      </c>
      <c r="I7" s="94">
        <v>205</v>
      </c>
      <c r="J7" s="94">
        <v>244</v>
      </c>
      <c r="K7" s="167">
        <v>1691</v>
      </c>
      <c r="L7" s="94">
        <v>838</v>
      </c>
      <c r="M7" s="169">
        <v>853</v>
      </c>
      <c r="N7" s="167">
        <v>1795</v>
      </c>
      <c r="O7" s="94">
        <v>927</v>
      </c>
      <c r="P7" s="169">
        <v>868</v>
      </c>
      <c r="Q7" s="167">
        <v>7166</v>
      </c>
      <c r="R7" s="94">
        <v>3603</v>
      </c>
      <c r="S7" s="169">
        <v>3563</v>
      </c>
      <c r="T7" s="212">
        <v>10860</v>
      </c>
      <c r="U7" s="58">
        <v>5383</v>
      </c>
      <c r="V7" s="160">
        <v>5477</v>
      </c>
    </row>
    <row r="8" spans="1:22" x14ac:dyDescent="0.25">
      <c r="A8" s="219">
        <v>2022</v>
      </c>
      <c r="B8" s="72">
        <v>639</v>
      </c>
      <c r="C8" s="61">
        <v>339</v>
      </c>
      <c r="D8" s="61">
        <v>300</v>
      </c>
      <c r="E8" s="72">
        <v>732</v>
      </c>
      <c r="F8" s="61">
        <v>366</v>
      </c>
      <c r="G8" s="111">
        <v>366</v>
      </c>
      <c r="H8" s="61">
        <v>435</v>
      </c>
      <c r="I8" s="61">
        <v>202</v>
      </c>
      <c r="J8" s="61">
        <v>233</v>
      </c>
      <c r="K8" s="72">
        <v>1686</v>
      </c>
      <c r="L8" s="61">
        <v>855</v>
      </c>
      <c r="M8" s="111">
        <v>831</v>
      </c>
      <c r="N8" s="72">
        <v>1751</v>
      </c>
      <c r="O8" s="61">
        <v>882</v>
      </c>
      <c r="P8" s="111">
        <v>869</v>
      </c>
      <c r="Q8" s="72">
        <v>7440</v>
      </c>
      <c r="R8" s="61">
        <v>3707</v>
      </c>
      <c r="S8" s="111">
        <v>3733</v>
      </c>
      <c r="T8" s="72">
        <v>11314</v>
      </c>
      <c r="U8" s="61">
        <v>5625</v>
      </c>
      <c r="V8" s="111">
        <v>5689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639</v>
      </c>
      <c r="C15" s="172">
        <f>E8</f>
        <v>732</v>
      </c>
      <c r="D15" s="172">
        <f>H8</f>
        <v>435</v>
      </c>
      <c r="E15" s="172">
        <f>K8</f>
        <v>1686</v>
      </c>
      <c r="F15" s="172">
        <f>N8</f>
        <v>1751</v>
      </c>
      <c r="G15" s="172">
        <f>Q8</f>
        <v>7440</v>
      </c>
      <c r="H15" s="334">
        <f>T8</f>
        <v>11314</v>
      </c>
      <c r="M15" s="172">
        <f>K8</f>
        <v>1686</v>
      </c>
      <c r="N15" s="172">
        <f>H15-E15-O15</f>
        <v>7125</v>
      </c>
      <c r="O15" s="172">
        <f>H15-(B15+C15+G15)</f>
        <v>2503</v>
      </c>
      <c r="P15" s="29"/>
      <c r="Q15" s="100">
        <f>M15/H15*100</f>
        <v>14.901891461905603</v>
      </c>
      <c r="R15" s="100">
        <f>N15/H15*100</f>
        <v>62.975075128159794</v>
      </c>
      <c r="S15" s="100">
        <f>O15/H15*100</f>
        <v>22.123033409934596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14.901891461905603</v>
      </c>
      <c r="R18" s="100">
        <f>N15/H15*100</f>
        <v>62.975075128159794</v>
      </c>
      <c r="S18" s="100">
        <f>O15/H15*100</f>
        <v>22.123033409934596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9.6</v>
      </c>
      <c r="C24" s="361"/>
      <c r="D24" s="361"/>
      <c r="E24" s="167">
        <v>9.6</v>
      </c>
      <c r="F24" s="361"/>
      <c r="G24" s="362"/>
      <c r="H24" s="167">
        <v>9.6199999999999992</v>
      </c>
      <c r="I24" s="94">
        <v>22.73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22.73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22.73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</v>
      </c>
      <c r="C4" s="600">
        <v>0</v>
      </c>
      <c r="D4" s="600">
        <v>0</v>
      </c>
      <c r="E4" s="599">
        <v>0</v>
      </c>
      <c r="F4" s="600">
        <v>2.4</v>
      </c>
      <c r="G4" s="600">
        <v>0</v>
      </c>
    </row>
    <row r="5" spans="1:10" x14ac:dyDescent="0.25">
      <c r="A5" s="286">
        <v>2022</v>
      </c>
      <c r="B5" s="751">
        <v>3</v>
      </c>
      <c r="C5" s="751">
        <v>1</v>
      </c>
      <c r="D5" s="751">
        <v>0</v>
      </c>
      <c r="E5" s="753">
        <v>0</v>
      </c>
      <c r="F5" s="751">
        <v>1.8</v>
      </c>
      <c r="G5" s="751">
        <v>0</v>
      </c>
    </row>
    <row r="6" spans="1:10" x14ac:dyDescent="0.25">
      <c r="A6" s="218">
        <v>2023</v>
      </c>
      <c r="B6" s="752">
        <v>2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</v>
      </c>
      <c r="C11" s="80">
        <f>IF(ISBLANK(D4),"",D4)</f>
        <v>0</v>
      </c>
      <c r="E11" s="103">
        <f>A4</f>
        <v>2021</v>
      </c>
      <c r="F11" s="80">
        <f>IF(ISBLANK(B4),"",B4)</f>
        <v>4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214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19.100000000000001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392</v>
      </c>
    </row>
    <row r="17" spans="2:3" x14ac:dyDescent="0.25">
      <c r="B17" s="253">
        <v>2022</v>
      </c>
      <c r="C17" s="1100">
        <v>317</v>
      </c>
    </row>
    <row r="18" spans="2:3" x14ac:dyDescent="0.25">
      <c r="B18" s="253">
        <v>2023</v>
      </c>
      <c r="C18" s="1100">
        <v>266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392</v>
      </c>
    </row>
    <row r="22" spans="2:3" x14ac:dyDescent="0.25">
      <c r="B22" s="636">
        <f>B17</f>
        <v>2022</v>
      </c>
      <c r="C22" s="636">
        <f t="shared" ref="C22:C23" si="0">IF(ISBLANK(C17),"",C17)</f>
        <v>317</v>
      </c>
    </row>
    <row r="23" spans="2:3" x14ac:dyDescent="0.25">
      <c r="B23" s="636">
        <f>B18</f>
        <v>2023</v>
      </c>
      <c r="C23" s="636">
        <f t="shared" si="0"/>
        <v>266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22</v>
      </c>
      <c r="D5" s="55">
        <v>6</v>
      </c>
      <c r="E5" s="269">
        <f>SUM(B5:D5)</f>
        <v>38</v>
      </c>
      <c r="F5" s="71">
        <v>268</v>
      </c>
      <c r="G5" s="70">
        <v>0.6</v>
      </c>
      <c r="H5" s="55">
        <v>0.3</v>
      </c>
      <c r="I5" s="110">
        <v>0.3</v>
      </c>
      <c r="J5" s="71">
        <v>2.5</v>
      </c>
    </row>
    <row r="6" spans="1:10" x14ac:dyDescent="0.25">
      <c r="A6" s="286">
        <v>2022</v>
      </c>
      <c r="B6" s="757">
        <v>10</v>
      </c>
      <c r="C6" s="758">
        <v>23</v>
      </c>
      <c r="D6" s="758">
        <v>9</v>
      </c>
      <c r="E6" s="270">
        <f>SUM(B6:D6)</f>
        <v>42</v>
      </c>
      <c r="F6" s="214">
        <v>222</v>
      </c>
      <c r="G6" s="457">
        <v>0.6</v>
      </c>
      <c r="H6" s="458">
        <v>0.3</v>
      </c>
      <c r="I6" s="763">
        <v>0.4</v>
      </c>
      <c r="J6" s="214">
        <v>2</v>
      </c>
    </row>
    <row r="7" spans="1:10" x14ac:dyDescent="0.25">
      <c r="A7" s="218">
        <v>2023</v>
      </c>
      <c r="B7" s="167">
        <v>9</v>
      </c>
      <c r="C7" s="94">
        <v>24</v>
      </c>
      <c r="D7" s="94">
        <v>6</v>
      </c>
      <c r="E7" s="447">
        <f>SUM(B7:D7)</f>
        <v>39</v>
      </c>
      <c r="F7" s="168">
        <v>214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268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222</v>
      </c>
      <c r="C14" s="28"/>
      <c r="D14" s="28"/>
      <c r="F14" s="625" t="s">
        <v>1526</v>
      </c>
      <c r="G14" s="621">
        <f>IF(ISBLANK(B7),"",B7)</f>
        <v>9</v>
      </c>
      <c r="I14" s="625" t="s">
        <v>1529</v>
      </c>
      <c r="J14" s="621">
        <f>IF(ISBLANK(B7),"",B7)</f>
        <v>9</v>
      </c>
    </row>
    <row r="15" spans="1:10" x14ac:dyDescent="0.25">
      <c r="A15" s="624">
        <f t="shared" ref="A15" si="1">A7</f>
        <v>2023</v>
      </c>
      <c r="B15" s="623">
        <f t="shared" si="0"/>
        <v>214</v>
      </c>
      <c r="C15" s="28"/>
      <c r="D15" s="28"/>
      <c r="F15" s="626" t="s">
        <v>1527</v>
      </c>
      <c r="G15" s="622">
        <f>IF(ISBLANK(C7),"",C7)</f>
        <v>24</v>
      </c>
      <c r="I15" s="626" t="s">
        <v>1538</v>
      </c>
      <c r="J15" s="622">
        <f>IF(ISBLANK(C7),"",C7)</f>
        <v>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</v>
      </c>
      <c r="I16" s="627" t="s">
        <v>1539</v>
      </c>
      <c r="J16" s="623">
        <f>IF(ISBLANK(D7),"",D7)</f>
        <v>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</v>
      </c>
      <c r="C6" s="759"/>
      <c r="D6" s="759"/>
      <c r="E6" s="457">
        <v>4.3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</v>
      </c>
      <c r="C7" s="759"/>
      <c r="D7" s="759"/>
      <c r="E7" s="457">
        <v>3.6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</v>
      </c>
      <c r="C16" s="755"/>
      <c r="I16" s="700">
        <f>A6</f>
        <v>2020</v>
      </c>
      <c r="J16" s="674">
        <f>IF(ISBLANK(E6),"",E6)</f>
        <v>4.3</v>
      </c>
      <c r="K16" s="756"/>
    </row>
    <row r="17" spans="1:10" x14ac:dyDescent="0.25">
      <c r="A17" s="701">
        <f>A7</f>
        <v>2021</v>
      </c>
      <c r="B17" s="853">
        <f>IF(ISBLANK(B7),"",B7)</f>
        <v>4</v>
      </c>
      <c r="C17" s="755"/>
      <c r="I17" s="701">
        <f>A7</f>
        <v>2021</v>
      </c>
      <c r="J17" s="853">
        <f>IF(ISBLANK(E7),"",E7)</f>
        <v>3.6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2.9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2.4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10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12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3648</v>
      </c>
      <c r="D5" s="643">
        <v>440</v>
      </c>
      <c r="E5" s="869">
        <v>12</v>
      </c>
      <c r="F5" s="1039">
        <v>11</v>
      </c>
      <c r="G5" s="1039">
        <v>12.9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3592</v>
      </c>
      <c r="D6" s="657">
        <v>407</v>
      </c>
      <c r="E6" s="657">
        <v>11.2</v>
      </c>
      <c r="F6" s="657">
        <v>10.1</v>
      </c>
      <c r="G6" s="657">
        <v>12.3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3736</v>
      </c>
      <c r="D7" s="617">
        <v>377</v>
      </c>
      <c r="E7" s="617">
        <v>10</v>
      </c>
      <c r="F7" s="617">
        <v>9.5</v>
      </c>
      <c r="G7" s="617">
        <v>10.5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23.3</v>
      </c>
      <c r="C4" s="655">
        <v>49</v>
      </c>
      <c r="D4" s="655">
        <v>2.9</v>
      </c>
      <c r="E4" s="655">
        <v>63</v>
      </c>
      <c r="F4" s="655">
        <v>0.6</v>
      </c>
      <c r="G4" s="655">
        <v>4</v>
      </c>
      <c r="H4" s="655">
        <v>0</v>
      </c>
      <c r="I4" s="655">
        <v>1</v>
      </c>
      <c r="J4" s="655">
        <v>0</v>
      </c>
      <c r="K4" s="253"/>
      <c r="L4" s="253"/>
      <c r="M4" s="253"/>
    </row>
    <row r="5" spans="1:13" x14ac:dyDescent="0.25">
      <c r="A5" s="486">
        <v>2022</v>
      </c>
      <c r="B5" s="602">
        <v>19.100000000000001</v>
      </c>
      <c r="C5" s="602">
        <v>55</v>
      </c>
      <c r="D5" s="602">
        <v>3.3</v>
      </c>
      <c r="E5" s="602">
        <v>62</v>
      </c>
      <c r="F5" s="602">
        <v>0.6</v>
      </c>
      <c r="G5" s="602">
        <v>3</v>
      </c>
      <c r="H5" s="602">
        <v>1</v>
      </c>
      <c r="I5" s="602">
        <v>4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49</v>
      </c>
      <c r="D6" s="617"/>
      <c r="E6" s="617">
        <v>69</v>
      </c>
      <c r="F6" s="617"/>
      <c r="G6" s="617">
        <v>3</v>
      </c>
      <c r="H6" s="617">
        <v>0</v>
      </c>
      <c r="I6" s="617">
        <v>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87</v>
      </c>
      <c r="C4" s="1006">
        <v>53</v>
      </c>
      <c r="D4" s="1006">
        <v>34</v>
      </c>
      <c r="E4" s="1005">
        <v>200</v>
      </c>
      <c r="F4" s="1006">
        <v>115</v>
      </c>
      <c r="G4" s="1006">
        <v>85</v>
      </c>
      <c r="H4" s="1007">
        <v>7.9</v>
      </c>
      <c r="I4" s="1007">
        <v>18.100000000000001</v>
      </c>
      <c r="J4" s="1007">
        <v>-10.199999999999999</v>
      </c>
      <c r="K4" s="70">
        <v>320</v>
      </c>
      <c r="L4" s="55">
        <v>170</v>
      </c>
      <c r="M4" s="110">
        <v>150</v>
      </c>
      <c r="N4" s="55">
        <v>391</v>
      </c>
      <c r="O4" s="55">
        <v>175</v>
      </c>
      <c r="P4" s="110">
        <v>216</v>
      </c>
    </row>
    <row r="5" spans="1:17" x14ac:dyDescent="0.25">
      <c r="A5" s="286">
        <v>2021</v>
      </c>
      <c r="B5" s="1008">
        <v>104</v>
      </c>
      <c r="C5" s="1009">
        <v>44</v>
      </c>
      <c r="D5" s="1009">
        <v>60</v>
      </c>
      <c r="E5" s="1008">
        <v>209</v>
      </c>
      <c r="F5" s="1009">
        <v>98</v>
      </c>
      <c r="G5" s="1009">
        <v>111</v>
      </c>
      <c r="H5" s="1010">
        <v>9.6</v>
      </c>
      <c r="I5" s="1010">
        <v>19.2</v>
      </c>
      <c r="J5" s="1010">
        <v>-9.6999999999999993</v>
      </c>
      <c r="K5" s="212">
        <v>449</v>
      </c>
      <c r="L5" s="58">
        <v>222</v>
      </c>
      <c r="M5" s="160">
        <v>227</v>
      </c>
      <c r="N5" s="58">
        <v>510</v>
      </c>
      <c r="O5" s="58">
        <v>260</v>
      </c>
      <c r="P5" s="160">
        <v>250</v>
      </c>
    </row>
    <row r="6" spans="1:17" x14ac:dyDescent="0.25">
      <c r="A6" s="219">
        <v>2022</v>
      </c>
      <c r="B6" s="1011">
        <v>103</v>
      </c>
      <c r="C6" s="1012">
        <v>52</v>
      </c>
      <c r="D6" s="1012">
        <v>51</v>
      </c>
      <c r="E6" s="1011">
        <v>171</v>
      </c>
      <c r="F6" s="1012">
        <v>94</v>
      </c>
      <c r="G6" s="1012">
        <v>77</v>
      </c>
      <c r="H6" s="1013">
        <v>9.1</v>
      </c>
      <c r="I6" s="1013">
        <v>15.1</v>
      </c>
      <c r="J6" s="1013">
        <v>-6</v>
      </c>
      <c r="K6" s="1014">
        <v>377</v>
      </c>
      <c r="L6" s="1015">
        <v>182</v>
      </c>
      <c r="M6" s="1016">
        <v>195</v>
      </c>
      <c r="N6" s="1015">
        <v>520</v>
      </c>
      <c r="O6" s="1015">
        <v>250</v>
      </c>
      <c r="P6" s="1016">
        <v>270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34</v>
      </c>
      <c r="C13" s="319">
        <f>IF(ISBLANK(C4),"",C4)</f>
        <v>53</v>
      </c>
      <c r="D13" s="364"/>
      <c r="E13" s="322">
        <f>A4</f>
        <v>2020</v>
      </c>
      <c r="F13" s="319">
        <f>IF(ISBLANK(G4),"",G4)</f>
        <v>85</v>
      </c>
      <c r="G13" s="319">
        <f>IF(ISBLANK(F4),"",F4)</f>
        <v>115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60</v>
      </c>
      <c r="C14" s="320">
        <f t="shared" ref="C14:C15" si="2">IF(ISBLANK(C5),"",C5)</f>
        <v>44</v>
      </c>
      <c r="D14" s="364"/>
      <c r="E14" s="323">
        <f t="shared" ref="E14:E15" si="3">A5</f>
        <v>2021</v>
      </c>
      <c r="F14" s="320">
        <f t="shared" ref="F14:F15" si="4">IF(ISBLANK(G5),"",G5)</f>
        <v>111</v>
      </c>
      <c r="G14" s="320">
        <f t="shared" ref="G14:G15" si="5">IF(ISBLANK(F5),"",F5)</f>
        <v>98</v>
      </c>
      <c r="H14" s="389"/>
      <c r="I14" s="389"/>
      <c r="J14" s="48"/>
      <c r="K14" s="325" t="s">
        <v>536</v>
      </c>
      <c r="L14" s="328">
        <f>IF(ISBLANK(K4),"",K4)</f>
        <v>320</v>
      </c>
      <c r="M14" s="328">
        <f>IF(ISBLANK(K5),"",K5)</f>
        <v>449</v>
      </c>
      <c r="N14" s="328">
        <f>IF(ISBLANK(K6),"",K6)</f>
        <v>377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51</v>
      </c>
      <c r="C15" s="321">
        <f t="shared" si="2"/>
        <v>52</v>
      </c>
      <c r="E15" s="324">
        <f t="shared" si="3"/>
        <v>2022</v>
      </c>
      <c r="F15" s="321">
        <f t="shared" si="4"/>
        <v>77</v>
      </c>
      <c r="G15" s="321">
        <f t="shared" si="5"/>
        <v>94</v>
      </c>
      <c r="H15" s="211"/>
      <c r="I15" s="211"/>
      <c r="J15" s="28"/>
      <c r="K15" s="326" t="s">
        <v>535</v>
      </c>
      <c r="L15" s="329">
        <f>IF(ISBLANK(N4),"",N4)</f>
        <v>391</v>
      </c>
      <c r="M15" s="329">
        <f>IF(ISBLANK(N5),"",N5)</f>
        <v>510</v>
      </c>
      <c r="N15" s="329">
        <f>IF(ISBLANK(N6),"",N6)</f>
        <v>520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320</v>
      </c>
      <c r="M19" s="328">
        <f>IF(ISBLANK(K5),"",K5)</f>
        <v>449</v>
      </c>
      <c r="N19" s="328">
        <f>IF(ISBLANK(K6),"",K6)</f>
        <v>377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391</v>
      </c>
      <c r="M20" s="329">
        <f>IF(ISBLANK(N5),"",N5)</f>
        <v>510</v>
      </c>
      <c r="N20" s="329">
        <f>IF(ISBLANK(N6),"",N6)</f>
        <v>520</v>
      </c>
      <c r="O20" s="364"/>
    </row>
    <row r="21" spans="1:15" x14ac:dyDescent="0.25">
      <c r="A21" s="322">
        <f>A4</f>
        <v>2020</v>
      </c>
      <c r="B21" s="319">
        <f>IF(ISBLANK(D4),"",D4)</f>
        <v>34</v>
      </c>
      <c r="C21" s="319">
        <f>IF(ISBLANK(C4),"",C4)</f>
        <v>53</v>
      </c>
      <c r="E21" s="322">
        <f>A4</f>
        <v>2020</v>
      </c>
      <c r="F21" s="319">
        <f>IF(ISBLANK(G4),"",G4)</f>
        <v>85</v>
      </c>
      <c r="G21" s="319">
        <f>IF(ISBLANK(F4),"",F4)</f>
        <v>115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60</v>
      </c>
      <c r="C22" s="320">
        <f t="shared" ref="C22:C23" si="8">IF(ISBLANK(C5),"",C5)</f>
        <v>44</v>
      </c>
      <c r="E22" s="323">
        <f t="shared" ref="E22:E23" si="9">A5</f>
        <v>2021</v>
      </c>
      <c r="F22" s="320">
        <f t="shared" ref="F22:F23" si="10">IF(ISBLANK(G5),"",G5)</f>
        <v>111</v>
      </c>
      <c r="G22" s="320">
        <f t="shared" ref="G22:G23" si="11">IF(ISBLANK(F5),"",F5)</f>
        <v>98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51</v>
      </c>
      <c r="C23" s="321">
        <f t="shared" si="8"/>
        <v>52</v>
      </c>
      <c r="E23" s="324">
        <f t="shared" si="9"/>
        <v>2022</v>
      </c>
      <c r="F23" s="321">
        <f t="shared" si="10"/>
        <v>77</v>
      </c>
      <c r="G23" s="321">
        <f t="shared" si="11"/>
        <v>94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6</v>
      </c>
      <c r="F5" s="616"/>
      <c r="G5" s="945"/>
      <c r="H5" s="599">
        <v>61</v>
      </c>
      <c r="I5" s="616">
        <v>23</v>
      </c>
      <c r="J5" s="616">
        <v>38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6</v>
      </c>
      <c r="F6" s="1028"/>
      <c r="G6" s="980"/>
      <c r="H6" s="1034">
        <v>43</v>
      </c>
      <c r="I6" s="1028">
        <v>13</v>
      </c>
      <c r="J6" s="1028">
        <v>30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12</v>
      </c>
      <c r="F7" s="1028"/>
      <c r="G7" s="980"/>
      <c r="H7" s="1034">
        <v>76</v>
      </c>
      <c r="I7" s="1028">
        <v>33</v>
      </c>
      <c r="J7" s="1028">
        <v>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33</v>
      </c>
    </row>
    <row r="15" spans="1:12" ht="30" x14ac:dyDescent="0.25">
      <c r="A15" s="833" t="s">
        <v>1543</v>
      </c>
      <c r="B15" s="623">
        <f>IF(ISBLANK(J7),"",J7)</f>
        <v>43</v>
      </c>
    </row>
    <row r="17" spans="1:2" x14ac:dyDescent="0.25">
      <c r="A17" s="625" t="s">
        <v>1540</v>
      </c>
      <c r="B17" s="621">
        <f>IF(ISBLANK(I7),"",I7)</f>
        <v>33</v>
      </c>
    </row>
    <row r="18" spans="1:2" x14ac:dyDescent="0.25">
      <c r="A18" s="627" t="s">
        <v>1541</v>
      </c>
      <c r="B18" s="623">
        <f>IF(ISBLANK(J7),"",J7)</f>
        <v>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59.9</v>
      </c>
      <c r="C6" s="614">
        <v>27.6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60.9</v>
      </c>
      <c r="C10" s="614">
        <v>17.2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56.5</v>
      </c>
      <c r="C14" s="73">
        <v>34.5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208.989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3257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1350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9323.48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208.989</v>
      </c>
      <c r="C5" s="611">
        <v>116.43899999999999</v>
      </c>
      <c r="D5" s="751">
        <v>3255</v>
      </c>
      <c r="E5" s="751">
        <v>29</v>
      </c>
      <c r="G5" s="358">
        <v>2014</v>
      </c>
      <c r="H5" s="70">
        <v>9323.4599999999991</v>
      </c>
      <c r="I5" s="55">
        <v>4367.95</v>
      </c>
      <c r="J5" s="55">
        <v>4955.51</v>
      </c>
      <c r="K5" s="71">
        <v>51</v>
      </c>
    </row>
    <row r="6" spans="1:12" x14ac:dyDescent="0.25">
      <c r="A6" s="286">
        <v>2021</v>
      </c>
      <c r="B6" s="601">
        <v>208.989</v>
      </c>
      <c r="C6" s="612">
        <v>120.18899999999999</v>
      </c>
      <c r="D6" s="959">
        <v>3160</v>
      </c>
      <c r="E6" s="959">
        <v>29</v>
      </c>
      <c r="G6" s="480">
        <v>2017</v>
      </c>
      <c r="H6" s="212">
        <v>9323.49</v>
      </c>
      <c r="I6" s="58">
        <v>4367.93</v>
      </c>
      <c r="J6" s="58">
        <v>4955.5600000000004</v>
      </c>
      <c r="K6" s="214">
        <v>51</v>
      </c>
    </row>
    <row r="7" spans="1:12" x14ac:dyDescent="0.25">
      <c r="A7" s="218">
        <v>2022</v>
      </c>
      <c r="B7" s="601">
        <v>208.989</v>
      </c>
      <c r="C7" s="612">
        <v>125.68899999999999</v>
      </c>
      <c r="D7" s="959">
        <v>3062</v>
      </c>
      <c r="E7" s="959">
        <v>27</v>
      </c>
      <c r="G7" s="482">
        <v>2020</v>
      </c>
      <c r="H7" s="72">
        <v>9323.48</v>
      </c>
      <c r="I7" s="61">
        <v>4367.93</v>
      </c>
      <c r="J7" s="61">
        <v>4955.55</v>
      </c>
      <c r="K7" s="73">
        <v>51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125.68899999999999</v>
      </c>
      <c r="D14" s="631">
        <f>A5</f>
        <v>2020</v>
      </c>
      <c r="E14" s="625">
        <f>IF(ISBLANK(D5),"",D5)</f>
        <v>3255</v>
      </c>
      <c r="F14" s="211"/>
      <c r="G14" s="634" t="s">
        <v>925</v>
      </c>
      <c r="H14" s="621">
        <f>IF(ISBLANK(J7),"",J7)</f>
        <v>4955.55</v>
      </c>
      <c r="I14" s="211"/>
      <c r="J14" s="211"/>
    </row>
    <row r="15" spans="1:12" x14ac:dyDescent="0.25">
      <c r="A15" s="870" t="s">
        <v>16</v>
      </c>
      <c r="B15" s="630">
        <f>IF(ISBLANK(B7),"",B7)</f>
        <v>208.989</v>
      </c>
      <c r="D15" s="632">
        <f t="shared" ref="D15:D16" si="0">A6</f>
        <v>2021</v>
      </c>
      <c r="E15" s="626">
        <f>IF(ISBLANK(D6),"",D6)</f>
        <v>3160</v>
      </c>
      <c r="F15" s="211"/>
      <c r="G15" s="635" t="s">
        <v>926</v>
      </c>
      <c r="H15" s="623">
        <f>IF(ISBLANK(I7),"",I7)</f>
        <v>4367.93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3062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125.68899999999999</v>
      </c>
      <c r="F19" s="253"/>
      <c r="G19" s="634" t="s">
        <v>529</v>
      </c>
      <c r="H19" s="621">
        <f>IF(ISBLANK(J7),"",J7)</f>
        <v>4955.55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208.989</v>
      </c>
      <c r="F20" s="253"/>
      <c r="G20" s="635" t="s">
        <v>528</v>
      </c>
      <c r="H20" s="623">
        <f>IF(ISBLANK(I7),"",I7)</f>
        <v>4367.93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3179</v>
      </c>
      <c r="D5" s="1093">
        <v>157</v>
      </c>
      <c r="E5" s="1092">
        <v>1350</v>
      </c>
      <c r="F5" s="1093">
        <v>40</v>
      </c>
    </row>
    <row r="6" spans="1:9" x14ac:dyDescent="0.25">
      <c r="A6" s="218">
        <v>2021</v>
      </c>
      <c r="B6" s="1092">
        <v>0.5</v>
      </c>
      <c r="C6" s="1092">
        <v>3257</v>
      </c>
      <c r="D6" s="1093">
        <v>158</v>
      </c>
      <c r="E6" s="1092">
        <v>1350</v>
      </c>
      <c r="F6" s="1093">
        <v>40</v>
      </c>
    </row>
    <row r="7" spans="1:9" x14ac:dyDescent="0.25">
      <c r="A7" s="219">
        <v>2022</v>
      </c>
      <c r="B7" s="73">
        <v>0.6</v>
      </c>
      <c r="C7" s="73">
        <v>3257</v>
      </c>
      <c r="D7" s="73">
        <v>165</v>
      </c>
      <c r="E7" s="73">
        <v>1350</v>
      </c>
      <c r="F7" s="73">
        <v>40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2059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1702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357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6075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5216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923</v>
      </c>
      <c r="C5" s="458">
        <v>795</v>
      </c>
      <c r="D5" s="458">
        <v>128</v>
      </c>
      <c r="E5" s="457">
        <v>2001</v>
      </c>
      <c r="F5" s="458">
        <v>1816</v>
      </c>
      <c r="G5" s="458">
        <v>185</v>
      </c>
      <c r="H5" s="457">
        <v>2.2999999999999998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1416</v>
      </c>
      <c r="C6" s="458">
        <v>1179</v>
      </c>
      <c r="D6" s="458">
        <v>237</v>
      </c>
      <c r="E6" s="457">
        <v>3862</v>
      </c>
      <c r="F6" s="458">
        <v>3159</v>
      </c>
      <c r="G6" s="458">
        <v>703</v>
      </c>
      <c r="H6" s="457">
        <v>2.7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2059</v>
      </c>
      <c r="C7" s="612">
        <v>1702</v>
      </c>
      <c r="D7" s="612">
        <v>357</v>
      </c>
      <c r="E7" s="601">
        <v>6075</v>
      </c>
      <c r="F7" s="612">
        <v>5216</v>
      </c>
      <c r="G7" s="612">
        <v>859</v>
      </c>
      <c r="H7" s="947">
        <v>3.1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923</v>
      </c>
      <c r="C14" s="674">
        <f t="shared" ref="C14:D14" si="0">IF(ISBLANK(C5),"",C5)</f>
        <v>795</v>
      </c>
      <c r="D14" s="669">
        <f t="shared" si="0"/>
        <v>128</v>
      </c>
      <c r="F14" s="884">
        <f>A5</f>
        <v>2020</v>
      </c>
      <c r="G14" s="674">
        <f>IF(ISBLANK(E5),"",E5)</f>
        <v>2001</v>
      </c>
      <c r="H14" s="674">
        <f t="shared" ref="H14:I16" si="1">IF(ISBLANK(F5),"",F5)</f>
        <v>1816</v>
      </c>
      <c r="I14" s="669">
        <f t="shared" si="1"/>
        <v>185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1416</v>
      </c>
      <c r="C15" s="879">
        <f t="shared" si="3"/>
        <v>1179</v>
      </c>
      <c r="D15" s="886">
        <f t="shared" si="3"/>
        <v>237</v>
      </c>
      <c r="F15" s="890">
        <f t="shared" ref="F15:F16" si="4">A6</f>
        <v>2021</v>
      </c>
      <c r="G15" s="853">
        <f t="shared" ref="G15:G16" si="5">IF(ISBLANK(E6),"",E6)</f>
        <v>3862</v>
      </c>
      <c r="H15" s="853">
        <f t="shared" si="1"/>
        <v>3159</v>
      </c>
      <c r="I15" s="670">
        <f t="shared" si="1"/>
        <v>703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2059</v>
      </c>
      <c r="C16" s="888">
        <f t="shared" si="3"/>
        <v>1702</v>
      </c>
      <c r="D16" s="889">
        <f t="shared" si="3"/>
        <v>357</v>
      </c>
      <c r="F16" s="891">
        <f t="shared" si="4"/>
        <v>2022</v>
      </c>
      <c r="G16" s="676">
        <f t="shared" si="5"/>
        <v>6075</v>
      </c>
      <c r="H16" s="676">
        <f t="shared" si="1"/>
        <v>5216</v>
      </c>
      <c r="I16" s="671">
        <f t="shared" si="1"/>
        <v>859</v>
      </c>
      <c r="J16" s="211"/>
      <c r="K16" s="891">
        <f t="shared" si="6"/>
        <v>2022</v>
      </c>
      <c r="L16" s="676">
        <f t="shared" si="7"/>
        <v>3.1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923</v>
      </c>
      <c r="C22" s="674">
        <f t="shared" ref="C22:D22" si="8">IF(ISBLANK(C5),"",C5)</f>
        <v>795</v>
      </c>
      <c r="D22" s="669">
        <f t="shared" si="8"/>
        <v>128</v>
      </c>
      <c r="F22" s="884">
        <f>A5</f>
        <v>2020</v>
      </c>
      <c r="G22" s="674">
        <f>IF(ISBLANK(E5),"",E5)</f>
        <v>2001</v>
      </c>
      <c r="H22" s="674">
        <f t="shared" ref="H22:I24" si="9">IF(ISBLANK(F5),"",F5)</f>
        <v>1816</v>
      </c>
      <c r="I22" s="669">
        <f t="shared" si="9"/>
        <v>185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1416</v>
      </c>
      <c r="C23" s="853">
        <f t="shared" si="11"/>
        <v>1179</v>
      </c>
      <c r="D23" s="670">
        <f t="shared" si="11"/>
        <v>237</v>
      </c>
      <c r="F23" s="890">
        <f t="shared" ref="F23:F24" si="12">A6</f>
        <v>2021</v>
      </c>
      <c r="G23" s="853">
        <f t="shared" ref="G23:G24" si="13">IF(ISBLANK(E6),"",E6)</f>
        <v>3862</v>
      </c>
      <c r="H23" s="853">
        <f t="shared" si="9"/>
        <v>3159</v>
      </c>
      <c r="I23" s="670">
        <f t="shared" si="9"/>
        <v>703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2059</v>
      </c>
      <c r="C24" s="676">
        <f t="shared" si="11"/>
        <v>1702</v>
      </c>
      <c r="D24" s="671">
        <f t="shared" si="11"/>
        <v>357</v>
      </c>
      <c r="F24" s="891">
        <f t="shared" si="12"/>
        <v>2022</v>
      </c>
      <c r="G24" s="676">
        <f t="shared" si="13"/>
        <v>6075</v>
      </c>
      <c r="H24" s="676">
        <f t="shared" si="9"/>
        <v>5216</v>
      </c>
      <c r="I24" s="671">
        <f t="shared" si="9"/>
        <v>859</v>
      </c>
      <c r="J24" s="211"/>
      <c r="K24" s="891">
        <f t="shared" si="14"/>
        <v>2022</v>
      </c>
      <c r="L24" s="676">
        <f t="shared" si="15"/>
        <v>3.1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7</v>
      </c>
      <c r="D3" s="71">
        <v>8.6</v>
      </c>
      <c r="F3" s="105" t="s">
        <v>537</v>
      </c>
      <c r="G3" s="97">
        <f>IF(ISBLANK(B3),"",B3)</f>
        <v>40</v>
      </c>
      <c r="H3" s="97">
        <f>IF(ISBLANK(B4),"",B4)</f>
        <v>85</v>
      </c>
      <c r="I3" s="97">
        <f>IF(ISBLANK(B5),"",B5)</f>
        <v>66</v>
      </c>
      <c r="J3" s="365"/>
    </row>
    <row r="4" spans="1:12" x14ac:dyDescent="0.25">
      <c r="A4" s="286">
        <v>2021</v>
      </c>
      <c r="B4" s="214">
        <v>85</v>
      </c>
      <c r="C4" s="214">
        <v>9</v>
      </c>
      <c r="D4" s="214">
        <v>8.1</v>
      </c>
      <c r="F4" s="130" t="s">
        <v>538</v>
      </c>
      <c r="G4" s="98">
        <f>IF(ISBLANK(C3),"",C3)</f>
        <v>7</v>
      </c>
      <c r="H4" s="98">
        <f>IF(ISBLANK(C4),"",C4)</f>
        <v>9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66</v>
      </c>
      <c r="C5" s="168">
        <v>9</v>
      </c>
      <c r="D5" s="168">
        <v>17.399999999999999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85</v>
      </c>
      <c r="I8" s="97">
        <f>IF(ISBLANK(B5),"",B5)</f>
        <v>66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9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8.6</v>
      </c>
      <c r="H13" s="132">
        <f>IF(ISBLANK(D4),"",D4)</f>
        <v>8.1</v>
      </c>
      <c r="I13" s="132">
        <f>IF(ISBLANK(D5),"",D5)</f>
        <v>17.399999999999999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211</v>
      </c>
      <c r="C4" s="110">
        <v>238</v>
      </c>
      <c r="E4" s="29" t="s">
        <v>540</v>
      </c>
      <c r="F4" s="163">
        <f>B4/($B$22+$C$22)*100</f>
        <v>1.8649460844970833</v>
      </c>
      <c r="G4" s="163">
        <f>C4/($B$22+$C$22)*100</f>
        <v>2.1035884744564255</v>
      </c>
      <c r="J4" s="29" t="s">
        <v>540</v>
      </c>
      <c r="K4" s="163">
        <f>G4</f>
        <v>2.1035884744564255</v>
      </c>
    </row>
    <row r="5" spans="1:11" x14ac:dyDescent="0.25">
      <c r="A5" s="202" t="s">
        <v>541</v>
      </c>
      <c r="B5" s="212">
        <v>219</v>
      </c>
      <c r="C5" s="160">
        <v>232</v>
      </c>
      <c r="E5" s="29" t="s">
        <v>541</v>
      </c>
      <c r="F5" s="163">
        <f t="shared" ref="F5:G21" si="0">B5/($B$22+$C$22)*100</f>
        <v>1.9356549407813328</v>
      </c>
      <c r="G5" s="163">
        <f t="shared" si="0"/>
        <v>2.0505568322432386</v>
      </c>
      <c r="J5" s="29" t="s">
        <v>541</v>
      </c>
      <c r="K5" s="163">
        <f t="shared" ref="K5:K21" si="1">G5</f>
        <v>2.0505568322432386</v>
      </c>
    </row>
    <row r="6" spans="1:11" x14ac:dyDescent="0.25">
      <c r="A6" s="202" t="s">
        <v>542</v>
      </c>
      <c r="B6" s="212">
        <v>236</v>
      </c>
      <c r="C6" s="160">
        <v>235</v>
      </c>
      <c r="E6" s="29" t="s">
        <v>542</v>
      </c>
      <c r="F6" s="163">
        <f t="shared" si="0"/>
        <v>2.0859112603853633</v>
      </c>
      <c r="G6" s="163">
        <f t="shared" si="0"/>
        <v>2.0770726533498323</v>
      </c>
      <c r="J6" s="29" t="s">
        <v>542</v>
      </c>
      <c r="K6" s="163">
        <f t="shared" si="1"/>
        <v>2.0770726533498323</v>
      </c>
    </row>
    <row r="7" spans="1:11" x14ac:dyDescent="0.25">
      <c r="A7" s="202" t="s">
        <v>543</v>
      </c>
      <c r="B7" s="212">
        <v>297</v>
      </c>
      <c r="C7" s="160">
        <v>263</v>
      </c>
      <c r="E7" s="29" t="s">
        <v>543</v>
      </c>
      <c r="F7" s="163">
        <f t="shared" si="0"/>
        <v>2.6250662895527666</v>
      </c>
      <c r="G7" s="163">
        <f t="shared" si="0"/>
        <v>2.3245536503447055</v>
      </c>
      <c r="J7" s="29" t="s">
        <v>543</v>
      </c>
      <c r="K7" s="163">
        <f t="shared" si="1"/>
        <v>2.3245536503447055</v>
      </c>
    </row>
    <row r="8" spans="1:11" x14ac:dyDescent="0.25">
      <c r="A8" s="202" t="s">
        <v>544</v>
      </c>
      <c r="B8" s="212">
        <v>308</v>
      </c>
      <c r="C8" s="160">
        <v>296</v>
      </c>
      <c r="E8" s="29" t="s">
        <v>544</v>
      </c>
      <c r="F8" s="163">
        <f t="shared" si="0"/>
        <v>2.7222909669436097</v>
      </c>
      <c r="G8" s="163">
        <f t="shared" si="0"/>
        <v>2.616227682517235</v>
      </c>
      <c r="J8" s="29" t="s">
        <v>544</v>
      </c>
      <c r="K8" s="163">
        <f t="shared" si="1"/>
        <v>2.616227682517235</v>
      </c>
    </row>
    <row r="9" spans="1:11" x14ac:dyDescent="0.25">
      <c r="A9" s="202" t="s">
        <v>545</v>
      </c>
      <c r="B9" s="212">
        <v>264</v>
      </c>
      <c r="C9" s="160">
        <v>323</v>
      </c>
      <c r="E9" s="29" t="s">
        <v>545</v>
      </c>
      <c r="F9" s="163">
        <f t="shared" si="0"/>
        <v>2.333392257380237</v>
      </c>
      <c r="G9" s="163">
        <f t="shared" si="0"/>
        <v>2.8548700724765776</v>
      </c>
      <c r="J9" s="29" t="s">
        <v>545</v>
      </c>
      <c r="K9" s="163">
        <f t="shared" si="1"/>
        <v>2.8548700724765776</v>
      </c>
    </row>
    <row r="10" spans="1:11" x14ac:dyDescent="0.25">
      <c r="A10" s="202" t="s">
        <v>546</v>
      </c>
      <c r="B10" s="212">
        <v>303</v>
      </c>
      <c r="C10" s="160">
        <v>329</v>
      </c>
      <c r="E10" s="29" t="s">
        <v>546</v>
      </c>
      <c r="F10" s="163">
        <f t="shared" si="0"/>
        <v>2.6780979317659539</v>
      </c>
      <c r="G10" s="163">
        <f t="shared" si="0"/>
        <v>2.907901714689765</v>
      </c>
      <c r="J10" s="29" t="s">
        <v>546</v>
      </c>
      <c r="K10" s="163">
        <f t="shared" si="1"/>
        <v>2.907901714689765</v>
      </c>
    </row>
    <row r="11" spans="1:11" x14ac:dyDescent="0.25">
      <c r="A11" s="202" t="s">
        <v>547</v>
      </c>
      <c r="B11" s="212">
        <v>346</v>
      </c>
      <c r="C11" s="160">
        <v>367</v>
      </c>
      <c r="E11" s="29" t="s">
        <v>547</v>
      </c>
      <c r="F11" s="163">
        <f t="shared" si="0"/>
        <v>3.0581580342937951</v>
      </c>
      <c r="G11" s="163">
        <f t="shared" si="0"/>
        <v>3.2437687820399503</v>
      </c>
      <c r="J11" s="29" t="s">
        <v>547</v>
      </c>
      <c r="K11" s="163">
        <f t="shared" si="1"/>
        <v>3.2437687820399503</v>
      </c>
    </row>
    <row r="12" spans="1:11" x14ac:dyDescent="0.25">
      <c r="A12" s="202" t="s">
        <v>548</v>
      </c>
      <c r="B12" s="212">
        <v>353</v>
      </c>
      <c r="C12" s="160">
        <v>362</v>
      </c>
      <c r="E12" s="29" t="s">
        <v>548</v>
      </c>
      <c r="F12" s="163">
        <f t="shared" si="0"/>
        <v>3.1200282835425139</v>
      </c>
      <c r="G12" s="163">
        <f t="shared" si="0"/>
        <v>3.1995757468622945</v>
      </c>
      <c r="J12" s="29" t="s">
        <v>548</v>
      </c>
      <c r="K12" s="163">
        <f t="shared" si="1"/>
        <v>3.1995757468622945</v>
      </c>
    </row>
    <row r="13" spans="1:11" x14ac:dyDescent="0.25">
      <c r="A13" s="202" t="s">
        <v>549</v>
      </c>
      <c r="B13" s="212">
        <v>395</v>
      </c>
      <c r="C13" s="160">
        <v>380</v>
      </c>
      <c r="E13" s="29" t="s">
        <v>549</v>
      </c>
      <c r="F13" s="163">
        <f t="shared" si="0"/>
        <v>3.491249779034824</v>
      </c>
      <c r="G13" s="163">
        <f t="shared" si="0"/>
        <v>3.3586706735018561</v>
      </c>
      <c r="J13" s="29" t="s">
        <v>549</v>
      </c>
      <c r="K13" s="163">
        <f t="shared" si="1"/>
        <v>3.3586706735018561</v>
      </c>
    </row>
    <row r="14" spans="1:11" x14ac:dyDescent="0.25">
      <c r="A14" s="202" t="s">
        <v>550</v>
      </c>
      <c r="B14" s="212">
        <v>393</v>
      </c>
      <c r="C14" s="160">
        <v>383</v>
      </c>
      <c r="E14" s="29" t="s">
        <v>550</v>
      </c>
      <c r="F14" s="163">
        <f t="shared" si="0"/>
        <v>3.4735725649637619</v>
      </c>
      <c r="G14" s="163">
        <f t="shared" si="0"/>
        <v>3.3851864946084498</v>
      </c>
      <c r="J14" s="29" t="s">
        <v>550</v>
      </c>
      <c r="K14" s="163">
        <f t="shared" si="1"/>
        <v>3.3851864946084498</v>
      </c>
    </row>
    <row r="15" spans="1:11" x14ac:dyDescent="0.25">
      <c r="A15" s="202" t="s">
        <v>551</v>
      </c>
      <c r="B15" s="212">
        <v>537</v>
      </c>
      <c r="C15" s="160">
        <v>452</v>
      </c>
      <c r="E15" s="29" t="s">
        <v>551</v>
      </c>
      <c r="F15" s="163">
        <f t="shared" si="0"/>
        <v>4.7463319780802546</v>
      </c>
      <c r="G15" s="163">
        <f t="shared" si="0"/>
        <v>3.9950503800601029</v>
      </c>
      <c r="J15" s="29" t="s">
        <v>551</v>
      </c>
      <c r="K15" s="163">
        <f t="shared" si="1"/>
        <v>3.9950503800601029</v>
      </c>
    </row>
    <row r="16" spans="1:11" x14ac:dyDescent="0.25">
      <c r="A16" s="202" t="s">
        <v>552</v>
      </c>
      <c r="B16" s="212">
        <v>537</v>
      </c>
      <c r="C16" s="160">
        <v>552</v>
      </c>
      <c r="E16" s="29" t="s">
        <v>552</v>
      </c>
      <c r="F16" s="163">
        <f t="shared" si="0"/>
        <v>4.7463319780802546</v>
      </c>
      <c r="G16" s="163">
        <f t="shared" si="0"/>
        <v>4.8789110836132226</v>
      </c>
      <c r="J16" s="29" t="s">
        <v>552</v>
      </c>
      <c r="K16" s="163">
        <f t="shared" si="1"/>
        <v>4.8789110836132226</v>
      </c>
    </row>
    <row r="17" spans="1:11" x14ac:dyDescent="0.25">
      <c r="A17" s="202" t="s">
        <v>553</v>
      </c>
      <c r="B17" s="212">
        <v>539</v>
      </c>
      <c r="C17" s="160">
        <v>567</v>
      </c>
      <c r="E17" s="29" t="s">
        <v>553</v>
      </c>
      <c r="F17" s="163">
        <f t="shared" si="0"/>
        <v>4.7640091921513168</v>
      </c>
      <c r="G17" s="163">
        <f t="shared" si="0"/>
        <v>5.0114901891461905</v>
      </c>
      <c r="J17" s="29" t="s">
        <v>553</v>
      </c>
      <c r="K17" s="163">
        <f t="shared" si="1"/>
        <v>5.0114901891461905</v>
      </c>
    </row>
    <row r="18" spans="1:11" x14ac:dyDescent="0.25">
      <c r="A18" s="202" t="s">
        <v>554</v>
      </c>
      <c r="B18" s="212">
        <v>343</v>
      </c>
      <c r="C18" s="160">
        <v>331</v>
      </c>
      <c r="E18" s="29" t="s">
        <v>554</v>
      </c>
      <c r="F18" s="163">
        <f t="shared" si="0"/>
        <v>3.0316422131872014</v>
      </c>
      <c r="G18" s="163">
        <f t="shared" si="0"/>
        <v>2.9255789287608271</v>
      </c>
      <c r="J18" s="29" t="s">
        <v>554</v>
      </c>
      <c r="K18" s="163">
        <f t="shared" si="1"/>
        <v>2.9255789287608271</v>
      </c>
    </row>
    <row r="19" spans="1:11" x14ac:dyDescent="0.25">
      <c r="A19" s="202" t="s">
        <v>555</v>
      </c>
      <c r="B19" s="212">
        <v>184</v>
      </c>
      <c r="C19" s="160">
        <v>139</v>
      </c>
      <c r="E19" s="29" t="s">
        <v>555</v>
      </c>
      <c r="F19" s="163">
        <f t="shared" si="0"/>
        <v>1.6263036945377409</v>
      </c>
      <c r="G19" s="163">
        <f t="shared" si="0"/>
        <v>1.2285663779388369</v>
      </c>
      <c r="J19" s="29" t="s">
        <v>555</v>
      </c>
      <c r="K19" s="163">
        <f t="shared" si="1"/>
        <v>1.2285663779388369</v>
      </c>
    </row>
    <row r="20" spans="1:11" x14ac:dyDescent="0.25">
      <c r="A20" s="202" t="s">
        <v>556</v>
      </c>
      <c r="B20" s="212">
        <v>131</v>
      </c>
      <c r="C20" s="160">
        <v>114</v>
      </c>
      <c r="E20" s="29" t="s">
        <v>556</v>
      </c>
      <c r="F20" s="163">
        <f t="shared" si="0"/>
        <v>1.1578575216545872</v>
      </c>
      <c r="G20" s="163">
        <f t="shared" si="0"/>
        <v>1.0076012020505569</v>
      </c>
      <c r="J20" s="29" t="s">
        <v>556</v>
      </c>
      <c r="K20" s="163">
        <f t="shared" si="1"/>
        <v>1.0076012020505569</v>
      </c>
    </row>
    <row r="21" spans="1:11" x14ac:dyDescent="0.25">
      <c r="A21" s="203" t="s">
        <v>557</v>
      </c>
      <c r="B21" s="72">
        <v>93</v>
      </c>
      <c r="C21" s="111">
        <v>62</v>
      </c>
      <c r="E21" s="31" t="s">
        <v>557</v>
      </c>
      <c r="F21" s="163">
        <f t="shared" si="0"/>
        <v>0.82199045430440165</v>
      </c>
      <c r="G21" s="163">
        <f t="shared" si="0"/>
        <v>0.5479936362029344</v>
      </c>
      <c r="J21" s="31" t="s">
        <v>557</v>
      </c>
      <c r="K21" s="210">
        <f t="shared" si="1"/>
        <v>0.5479936362029344</v>
      </c>
    </row>
    <row r="22" spans="1:11" x14ac:dyDescent="0.25">
      <c r="A22" s="309" t="s">
        <v>16</v>
      </c>
      <c r="B22" s="121">
        <f>SUM(B4:B21)</f>
        <v>5689</v>
      </c>
      <c r="C22" s="124">
        <f>SUM(C4:C21)</f>
        <v>5625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271</v>
      </c>
      <c r="C3" s="110">
        <v>556</v>
      </c>
      <c r="E3" s="297" t="s">
        <v>709</v>
      </c>
      <c r="F3" s="71">
        <v>45.11</v>
      </c>
      <c r="G3" s="71">
        <v>51.9</v>
      </c>
      <c r="K3" s="122" t="s">
        <v>16</v>
      </c>
      <c r="L3" s="71">
        <v>2.96</v>
      </c>
      <c r="M3" s="71">
        <v>2.59</v>
      </c>
    </row>
    <row r="4" spans="1:16" x14ac:dyDescent="0.25">
      <c r="A4" s="202" t="s">
        <v>704</v>
      </c>
      <c r="B4" s="212">
        <v>367</v>
      </c>
      <c r="C4" s="160">
        <v>750</v>
      </c>
      <c r="E4" s="298" t="s">
        <v>710</v>
      </c>
      <c r="F4" s="214">
        <v>45.15</v>
      </c>
      <c r="G4" s="214">
        <v>37.1</v>
      </c>
      <c r="K4" s="215" t="s">
        <v>212</v>
      </c>
      <c r="L4" s="214">
        <v>2.98</v>
      </c>
      <c r="M4" s="214">
        <v>2.5299999999999998</v>
      </c>
      <c r="N4" s="211"/>
    </row>
    <row r="5" spans="1:16" x14ac:dyDescent="0.25">
      <c r="A5" s="202" t="s">
        <v>705</v>
      </c>
      <c r="B5" s="212">
        <v>274</v>
      </c>
      <c r="C5" s="160">
        <v>467</v>
      </c>
      <c r="E5" s="298" t="s">
        <v>711</v>
      </c>
      <c r="F5" s="214">
        <v>8.6</v>
      </c>
      <c r="G5" s="214">
        <v>9.64</v>
      </c>
      <c r="K5" s="123" t="s">
        <v>213</v>
      </c>
      <c r="L5" s="73">
        <v>2.95</v>
      </c>
      <c r="M5" s="73">
        <v>2.62</v>
      </c>
      <c r="N5" s="211"/>
    </row>
    <row r="6" spans="1:16" x14ac:dyDescent="0.25">
      <c r="A6" s="202" t="s">
        <v>706</v>
      </c>
      <c r="B6" s="212">
        <v>374</v>
      </c>
      <c r="C6" s="160">
        <v>504</v>
      </c>
      <c r="E6" s="298" t="s">
        <v>712</v>
      </c>
      <c r="F6" s="214">
        <v>0.91</v>
      </c>
      <c r="G6" s="214">
        <v>1.07</v>
      </c>
      <c r="K6" s="226"/>
      <c r="L6" s="164"/>
      <c r="M6" s="211"/>
    </row>
    <row r="7" spans="1:16" x14ac:dyDescent="0.25">
      <c r="A7" s="202" t="s">
        <v>707</v>
      </c>
      <c r="B7" s="212">
        <v>127</v>
      </c>
      <c r="C7" s="160">
        <v>253</v>
      </c>
      <c r="E7" s="299" t="s">
        <v>713</v>
      </c>
      <c r="F7" s="73">
        <v>0.24</v>
      </c>
      <c r="G7" s="73">
        <v>0.28999999999999998</v>
      </c>
      <c r="K7" s="227"/>
      <c r="L7" s="211"/>
      <c r="M7" s="211"/>
    </row>
    <row r="8" spans="1:16" x14ac:dyDescent="0.25">
      <c r="A8" s="203" t="s">
        <v>708</v>
      </c>
      <c r="B8" s="72">
        <v>68</v>
      </c>
      <c r="C8" s="111">
        <v>209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20.299379335523916</v>
      </c>
      <c r="C13" s="301">
        <f>B3/SUM(B3:B8)*100</f>
        <v>18.298446995273466</v>
      </c>
      <c r="E13" s="217" t="s">
        <v>836</v>
      </c>
      <c r="F13" s="289">
        <f>IF(ISBLANK(F3),"",F3)</f>
        <v>45.11</v>
      </c>
      <c r="G13" s="289">
        <f>IF(ISBLANK(G3),"",G3)</f>
        <v>51.9</v>
      </c>
    </row>
    <row r="14" spans="1:16" x14ac:dyDescent="0.25">
      <c r="A14" s="220" t="s">
        <v>825</v>
      </c>
      <c r="B14" s="305">
        <f>C4/SUM(C3:C8)*100</f>
        <v>27.38225629791895</v>
      </c>
      <c r="C14" s="302">
        <f>B4/SUM(B3:B8)*100</f>
        <v>24.780553679945982</v>
      </c>
      <c r="E14" s="286" t="s">
        <v>837</v>
      </c>
      <c r="F14" s="290">
        <f t="shared" ref="F14:G17" si="0">IF(ISBLANK(F4),"",F4)</f>
        <v>45.15</v>
      </c>
      <c r="G14" s="290">
        <f t="shared" si="0"/>
        <v>37.1</v>
      </c>
    </row>
    <row r="15" spans="1:16" x14ac:dyDescent="0.25">
      <c r="A15" s="220" t="s">
        <v>826</v>
      </c>
      <c r="B15" s="305">
        <f>C5/SUM(C3:C8)*100</f>
        <v>17.050018254837532</v>
      </c>
      <c r="C15" s="302">
        <f>B5/SUM(B3:B8)*100</f>
        <v>18.501012829169479</v>
      </c>
      <c r="E15" s="286" t="s">
        <v>838</v>
      </c>
      <c r="F15" s="290">
        <f t="shared" si="0"/>
        <v>8.6</v>
      </c>
      <c r="G15" s="290">
        <f t="shared" si="0"/>
        <v>9.64</v>
      </c>
    </row>
    <row r="16" spans="1:16" x14ac:dyDescent="0.25">
      <c r="A16" s="220" t="s">
        <v>827</v>
      </c>
      <c r="B16" s="305">
        <f>C6/SUM(C3:C8)*100</f>
        <v>18.400876232201533</v>
      </c>
      <c r="C16" s="302">
        <f>B6/SUM(B3:B8)*100</f>
        <v>25.253207292370021</v>
      </c>
      <c r="E16" s="286" t="s">
        <v>839</v>
      </c>
      <c r="F16" s="290">
        <f t="shared" si="0"/>
        <v>0.91</v>
      </c>
      <c r="G16" s="290">
        <f t="shared" si="0"/>
        <v>1.07</v>
      </c>
    </row>
    <row r="17" spans="1:18" x14ac:dyDescent="0.25">
      <c r="A17" s="220" t="s">
        <v>828</v>
      </c>
      <c r="B17" s="305">
        <f>C7/SUM(C3:C8)*100</f>
        <v>9.236947791164658</v>
      </c>
      <c r="C17" s="302">
        <f>B7/SUM(B3:B8)*100</f>
        <v>8.5752869682646864</v>
      </c>
      <c r="E17" s="219" t="s">
        <v>840</v>
      </c>
      <c r="F17" s="291">
        <f t="shared" si="0"/>
        <v>0.24</v>
      </c>
      <c r="G17" s="291">
        <f t="shared" si="0"/>
        <v>0.28999999999999998</v>
      </c>
    </row>
    <row r="18" spans="1:18" x14ac:dyDescent="0.25">
      <c r="A18" s="221" t="s">
        <v>829</v>
      </c>
      <c r="B18" s="306">
        <f>C8/SUM(C3:C8)*100</f>
        <v>7.6305220883534144</v>
      </c>
      <c r="C18" s="303">
        <f>B8/SUM(B3:B8)*100</f>
        <v>4.5914922349763669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20.299379335523916</v>
      </c>
      <c r="C22" s="301">
        <f>C13</f>
        <v>18.298446995273466</v>
      </c>
    </row>
    <row r="23" spans="1:18" x14ac:dyDescent="0.25">
      <c r="A23" s="220" t="s">
        <v>831</v>
      </c>
      <c r="B23" s="305">
        <f t="shared" ref="B23:C27" si="1">B14</f>
        <v>27.38225629791895</v>
      </c>
      <c r="C23" s="302">
        <f t="shared" si="1"/>
        <v>24.780553679945982</v>
      </c>
    </row>
    <row r="24" spans="1:18" x14ac:dyDescent="0.25">
      <c r="A24" s="307" t="s">
        <v>832</v>
      </c>
      <c r="B24" s="305">
        <f t="shared" si="1"/>
        <v>17.050018254837532</v>
      </c>
      <c r="C24" s="302">
        <f t="shared" si="1"/>
        <v>18.501012829169479</v>
      </c>
    </row>
    <row r="25" spans="1:18" x14ac:dyDescent="0.25">
      <c r="A25" s="220" t="s">
        <v>833</v>
      </c>
      <c r="B25" s="305">
        <f t="shared" si="1"/>
        <v>18.400876232201533</v>
      </c>
      <c r="C25" s="302">
        <f t="shared" si="1"/>
        <v>25.253207292370021</v>
      </c>
    </row>
    <row r="26" spans="1:18" x14ac:dyDescent="0.25">
      <c r="A26" s="220" t="s">
        <v>834</v>
      </c>
      <c r="B26" s="305">
        <f t="shared" si="1"/>
        <v>9.236947791164658</v>
      </c>
      <c r="C26" s="302">
        <f t="shared" si="1"/>
        <v>8.5752869682646864</v>
      </c>
    </row>
    <row r="27" spans="1:18" x14ac:dyDescent="0.25">
      <c r="A27" s="308" t="s">
        <v>835</v>
      </c>
      <c r="B27" s="306">
        <f t="shared" si="1"/>
        <v>7.6305220883534144</v>
      </c>
      <c r="C27" s="303">
        <f t="shared" si="1"/>
        <v>4.5914922349763669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532</v>
      </c>
      <c r="C34" s="110">
        <v>756</v>
      </c>
      <c r="E34" s="297" t="s">
        <v>709</v>
      </c>
      <c r="F34" s="71">
        <v>51.9</v>
      </c>
      <c r="G34" s="211"/>
      <c r="K34" s="122" t="s">
        <v>16</v>
      </c>
      <c r="L34" s="71">
        <v>2.59</v>
      </c>
      <c r="M34" s="211"/>
    </row>
    <row r="35" spans="1:16" x14ac:dyDescent="0.25">
      <c r="A35" s="202" t="s">
        <v>704</v>
      </c>
      <c r="B35" s="212">
        <v>459</v>
      </c>
      <c r="C35" s="160">
        <v>766</v>
      </c>
      <c r="E35" s="298" t="s">
        <v>710</v>
      </c>
      <c r="F35" s="214">
        <v>37.1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275</v>
      </c>
      <c r="C36" s="160">
        <v>462</v>
      </c>
      <c r="E36" s="298" t="s">
        <v>711</v>
      </c>
      <c r="F36" s="214">
        <v>9.64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272</v>
      </c>
      <c r="C37" s="160">
        <v>312</v>
      </c>
      <c r="E37" s="298" t="s">
        <v>712</v>
      </c>
      <c r="F37" s="214">
        <v>1.07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89</v>
      </c>
      <c r="C38" s="160">
        <v>170</v>
      </c>
      <c r="E38" s="299" t="s">
        <v>713</v>
      </c>
      <c r="F38" s="73">
        <v>0.28999999999999998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70</v>
      </c>
      <c r="C39" s="111">
        <v>171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28.668941979522184</v>
      </c>
      <c r="C44" s="301">
        <f>B34/SUM(B34:B39)*100</f>
        <v>31.34944018856806</v>
      </c>
      <c r="E44" s="217" t="s">
        <v>836</v>
      </c>
      <c r="F44" s="289">
        <f>IF(ISBLANK(F34),"",F34)</f>
        <v>51.9</v>
      </c>
    </row>
    <row r="45" spans="1:16" x14ac:dyDescent="0.25">
      <c r="A45" s="220" t="s">
        <v>825</v>
      </c>
      <c r="B45" s="305">
        <f>C35/SUM(C34:C39)*100</f>
        <v>29.048160788775125</v>
      </c>
      <c r="C45" s="302">
        <f>B35/SUM(B34:B39)*100</f>
        <v>27.047731290512672</v>
      </c>
      <c r="E45" s="286" t="s">
        <v>837</v>
      </c>
      <c r="F45" s="290">
        <f t="shared" ref="F45:F48" si="2">IF(ISBLANK(F35),"",F35)</f>
        <v>37.1</v>
      </c>
    </row>
    <row r="46" spans="1:16" x14ac:dyDescent="0.25">
      <c r="A46" s="220" t="s">
        <v>826</v>
      </c>
      <c r="B46" s="305">
        <f>C36/SUM(C34:C39)*100</f>
        <v>17.519908987485781</v>
      </c>
      <c r="C46" s="302">
        <f>B36/SUM(B34:B39)*100</f>
        <v>16.205067766647023</v>
      </c>
      <c r="E46" s="286" t="s">
        <v>838</v>
      </c>
      <c r="F46" s="290">
        <f t="shared" si="2"/>
        <v>9.64</v>
      </c>
    </row>
    <row r="47" spans="1:16" x14ac:dyDescent="0.25">
      <c r="A47" s="220" t="s">
        <v>827</v>
      </c>
      <c r="B47" s="305">
        <f>C37/SUM(C34:C39)*100</f>
        <v>11.831626848691695</v>
      </c>
      <c r="C47" s="302">
        <f>B37/SUM(B34:B39)*100</f>
        <v>16.028285209192696</v>
      </c>
      <c r="E47" s="286" t="s">
        <v>839</v>
      </c>
      <c r="F47" s="290">
        <f t="shared" si="2"/>
        <v>1.07</v>
      </c>
    </row>
    <row r="48" spans="1:16" x14ac:dyDescent="0.25">
      <c r="A48" s="220" t="s">
        <v>828</v>
      </c>
      <c r="B48" s="305">
        <f>C38/SUM(C34:C39)*100</f>
        <v>6.4467197572999622</v>
      </c>
      <c r="C48" s="302">
        <f>B38/SUM(B34:B39)*100</f>
        <v>5.2445492044784912</v>
      </c>
      <c r="E48" s="219" t="s">
        <v>840</v>
      </c>
      <c r="F48" s="291">
        <f t="shared" si="2"/>
        <v>0.28999999999999998</v>
      </c>
    </row>
    <row r="49" spans="1:3" x14ac:dyDescent="0.25">
      <c r="A49" s="221" t="s">
        <v>829</v>
      </c>
      <c r="B49" s="306">
        <f>C39/SUM(C34:C39)*100</f>
        <v>6.4846416382252556</v>
      </c>
      <c r="C49" s="303">
        <f>B39/SUM(B34:B39)*100</f>
        <v>4.1249263406010606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28.668941979522184</v>
      </c>
      <c r="C53" s="301">
        <f>C44</f>
        <v>31.34944018856806</v>
      </c>
    </row>
    <row r="54" spans="1:3" x14ac:dyDescent="0.25">
      <c r="A54" s="220" t="s">
        <v>831</v>
      </c>
      <c r="B54" s="305">
        <f t="shared" ref="B54:C54" si="3">B45</f>
        <v>29.048160788775125</v>
      </c>
      <c r="C54" s="302">
        <f t="shared" si="3"/>
        <v>27.047731290512672</v>
      </c>
    </row>
    <row r="55" spans="1:3" x14ac:dyDescent="0.25">
      <c r="A55" s="307" t="s">
        <v>832</v>
      </c>
      <c r="B55" s="305">
        <f t="shared" ref="B55:C55" si="4">B46</f>
        <v>17.519908987485781</v>
      </c>
      <c r="C55" s="302">
        <f t="shared" si="4"/>
        <v>16.205067766647023</v>
      </c>
    </row>
    <row r="56" spans="1:3" x14ac:dyDescent="0.25">
      <c r="A56" s="220" t="s">
        <v>833</v>
      </c>
      <c r="B56" s="305">
        <f t="shared" ref="B56:C56" si="5">B47</f>
        <v>11.831626848691695</v>
      </c>
      <c r="C56" s="302">
        <f t="shared" si="5"/>
        <v>16.028285209192696</v>
      </c>
    </row>
    <row r="57" spans="1:3" x14ac:dyDescent="0.25">
      <c r="A57" s="220" t="s">
        <v>834</v>
      </c>
      <c r="B57" s="305">
        <f t="shared" ref="B57:C57" si="6">B48</f>
        <v>6.4467197572999622</v>
      </c>
      <c r="C57" s="302">
        <f t="shared" si="6"/>
        <v>5.2445492044784912</v>
      </c>
    </row>
    <row r="58" spans="1:3" x14ac:dyDescent="0.25">
      <c r="A58" s="308" t="s">
        <v>835</v>
      </c>
      <c r="B58" s="306">
        <f t="shared" ref="B58:C58" si="7">B49</f>
        <v>6.4846416382252556</v>
      </c>
      <c r="C58" s="303">
        <f t="shared" si="7"/>
        <v>4.1249263406010606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2024-04-26T07:38:07Z</dcterms:modified>
</cp:coreProperties>
</file>